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11820"/>
  </bookViews>
  <sheets>
    <sheet name="Synopsis" sheetId="1" r:id="rId1"/>
    <sheet name="Map Data" sheetId="9" r:id="rId2"/>
    <sheet name="Slide 15" sheetId="10" r:id="rId3"/>
    <sheet name="Rec Op EBIT to FFO" sheetId="12" r:id="rId4"/>
  </sheets>
  <externalReferences>
    <externalReference r:id="rId5"/>
  </externalReferences>
  <definedNames>
    <definedName name="_xlnm._FilterDatabase" localSheetId="0" hidden="1">Synopsis!$A$1:$BW$194</definedName>
    <definedName name="_xlnm.Print_Area" localSheetId="3">'Rec Op EBIT to FFO'!$B$1:$AA$49</definedName>
    <definedName name="Sqft_to_sqm" localSheetId="1">[1]Info!$E$1</definedName>
  </definedNames>
  <calcPr calcId="144525"/>
</workbook>
</file>

<file path=xl/calcChain.xml><?xml version="1.0" encoding="utf-8"?>
<calcChain xmlns="http://schemas.openxmlformats.org/spreadsheetml/2006/main">
  <c r="AE43" i="12" l="1"/>
  <c r="AG42" i="12"/>
  <c r="AF42" i="12"/>
  <c r="AE41" i="12"/>
  <c r="AD41" i="12"/>
  <c r="AD43" i="12" s="1"/>
  <c r="O38" i="12"/>
  <c r="Q38" i="12" s="1"/>
  <c r="Q37" i="12"/>
  <c r="O37" i="12"/>
  <c r="AA37" i="12" s="1"/>
  <c r="AF36" i="12"/>
  <c r="AE36" i="12"/>
  <c r="AG36" i="12" s="1"/>
  <c r="AD36" i="12"/>
  <c r="O36" i="12"/>
  <c r="Q36" i="12" s="1"/>
  <c r="N36" i="12"/>
  <c r="M36" i="12"/>
  <c r="L36" i="12"/>
  <c r="K36" i="12"/>
  <c r="J36" i="12"/>
  <c r="I36" i="12"/>
  <c r="H36" i="12"/>
  <c r="G36" i="12"/>
  <c r="F36" i="12"/>
  <c r="E36" i="12"/>
  <c r="D36" i="12"/>
  <c r="C36" i="12"/>
  <c r="AF35" i="12"/>
  <c r="AG35" i="12" s="1"/>
  <c r="AD35" i="12"/>
  <c r="AE35" i="12" s="1"/>
  <c r="AA35" i="12"/>
  <c r="Q35" i="12"/>
  <c r="AF34" i="12"/>
  <c r="AG34" i="12" s="1"/>
  <c r="AD34" i="12"/>
  <c r="AE34" i="12" s="1"/>
  <c r="AA34" i="12"/>
  <c r="AA36" i="12" s="1"/>
  <c r="Q34" i="12"/>
  <c r="AF33" i="12"/>
  <c r="AG33" i="12" s="1"/>
  <c r="AD33" i="12"/>
  <c r="AE33" i="12" s="1"/>
  <c r="AF32" i="12"/>
  <c r="AG32" i="12" s="1"/>
  <c r="AD32" i="12"/>
  <c r="AE32" i="12" s="1"/>
  <c r="Z32" i="12"/>
  <c r="Z39" i="12" s="1"/>
  <c r="Y32" i="12"/>
  <c r="Y39" i="12" s="1"/>
  <c r="X32" i="12"/>
  <c r="X39" i="12" s="1"/>
  <c r="W32" i="12"/>
  <c r="W39" i="12" s="1"/>
  <c r="V32" i="12"/>
  <c r="V39" i="12" s="1"/>
  <c r="S32" i="12"/>
  <c r="S39" i="12" s="1"/>
  <c r="AF31" i="12"/>
  <c r="AE31" i="12"/>
  <c r="AG31" i="12" s="1"/>
  <c r="AD31" i="12"/>
  <c r="M31" i="12"/>
  <c r="L31" i="12"/>
  <c r="K31" i="12"/>
  <c r="J31" i="12"/>
  <c r="I31" i="12"/>
  <c r="H31" i="12"/>
  <c r="G31" i="12"/>
  <c r="F31" i="12"/>
  <c r="D31" i="12"/>
  <c r="AF30" i="12"/>
  <c r="AG30" i="12" s="1"/>
  <c r="AG37" i="12" s="1"/>
  <c r="AE30" i="12"/>
  <c r="AA30" i="12"/>
  <c r="Q30" i="12"/>
  <c r="E30" i="12"/>
  <c r="Q29" i="12"/>
  <c r="O29" i="12"/>
  <c r="AA29" i="12" s="1"/>
  <c r="O28" i="12"/>
  <c r="Q28" i="12" s="1"/>
  <c r="E27" i="12"/>
  <c r="O27" i="12" s="1"/>
  <c r="AE26" i="12"/>
  <c r="AG26" i="12" s="1"/>
  <c r="T26" i="12"/>
  <c r="T32" i="12" s="1"/>
  <c r="T39" i="12" s="1"/>
  <c r="O26" i="12"/>
  <c r="AA26" i="12" s="1"/>
  <c r="AE25" i="12"/>
  <c r="AG25" i="12" s="1"/>
  <c r="Q25" i="12"/>
  <c r="O25" i="12"/>
  <c r="AA25" i="12" s="1"/>
  <c r="O24" i="12"/>
  <c r="Q24" i="12" s="1"/>
  <c r="AE23" i="12"/>
  <c r="AG23" i="12" s="1"/>
  <c r="AA23" i="12"/>
  <c r="Q23" i="12"/>
  <c r="N23" i="12"/>
  <c r="N31" i="12" s="1"/>
  <c r="E23" i="12"/>
  <c r="C23" i="12" s="1"/>
  <c r="C31" i="12" s="1"/>
  <c r="AG22" i="12"/>
  <c r="AE22" i="12"/>
  <c r="AE21" i="12"/>
  <c r="AI21" i="12" s="1"/>
  <c r="AI22" i="12" s="1"/>
  <c r="O20" i="12"/>
  <c r="Q20" i="12" s="1"/>
  <c r="Q19" i="12"/>
  <c r="O19" i="12"/>
  <c r="AA19" i="12" s="1"/>
  <c r="Q18" i="12"/>
  <c r="O18" i="12"/>
  <c r="AA18" i="12" s="1"/>
  <c r="O17" i="12"/>
  <c r="Q17" i="12" s="1"/>
  <c r="Q16" i="12"/>
  <c r="O16" i="12"/>
  <c r="AA16" i="12" s="1"/>
  <c r="O15" i="12"/>
  <c r="Q15" i="12" s="1"/>
  <c r="AF14" i="12"/>
  <c r="AF21" i="12" s="1"/>
  <c r="M14" i="12"/>
  <c r="M21" i="12" s="1"/>
  <c r="M32" i="12" s="1"/>
  <c r="M39" i="12" s="1"/>
  <c r="L14" i="12"/>
  <c r="L21" i="12" s="1"/>
  <c r="L32" i="12" s="1"/>
  <c r="L39" i="12" s="1"/>
  <c r="K14" i="12"/>
  <c r="K21" i="12" s="1"/>
  <c r="K32" i="12" s="1"/>
  <c r="K39" i="12" s="1"/>
  <c r="C47" i="12" s="1"/>
  <c r="J14" i="12"/>
  <c r="J21" i="12" s="1"/>
  <c r="J32" i="12" s="1"/>
  <c r="J39" i="12" s="1"/>
  <c r="C46" i="12" s="1"/>
  <c r="I14" i="12"/>
  <c r="I21" i="12" s="1"/>
  <c r="I32" i="12" s="1"/>
  <c r="I39" i="12" s="1"/>
  <c r="C45" i="12" s="1"/>
  <c r="H14" i="12"/>
  <c r="H21" i="12" s="1"/>
  <c r="H32" i="12" s="1"/>
  <c r="H39" i="12" s="1"/>
  <c r="C43" i="12" s="1"/>
  <c r="G14" i="12"/>
  <c r="G21" i="12" s="1"/>
  <c r="G32" i="12" s="1"/>
  <c r="G39" i="12" s="1"/>
  <c r="F14" i="12"/>
  <c r="F21" i="12" s="1"/>
  <c r="F32" i="12" s="1"/>
  <c r="F39" i="12" s="1"/>
  <c r="D14" i="12"/>
  <c r="D21" i="12" s="1"/>
  <c r="D32" i="12" s="1"/>
  <c r="D39" i="12" s="1"/>
  <c r="AG13" i="12"/>
  <c r="AE13" i="12"/>
  <c r="AI13" i="12" s="1"/>
  <c r="AJ13" i="12" s="1"/>
  <c r="AA13" i="12"/>
  <c r="Q13" i="12"/>
  <c r="AG12" i="12"/>
  <c r="AE12" i="12"/>
  <c r="N12" i="12"/>
  <c r="E12" i="12"/>
  <c r="E14" i="12" s="1"/>
  <c r="E21" i="12" s="1"/>
  <c r="Q11" i="12"/>
  <c r="O11" i="12"/>
  <c r="AA11" i="12" s="1"/>
  <c r="AG10" i="12"/>
  <c r="AG14" i="12" s="1"/>
  <c r="AE10" i="12"/>
  <c r="AI10" i="12" s="1"/>
  <c r="U10" i="12"/>
  <c r="U32" i="12" s="1"/>
  <c r="U39" i="12" s="1"/>
  <c r="C44" i="12" s="1"/>
  <c r="N10" i="12"/>
  <c r="N14" i="12" s="1"/>
  <c r="N21" i="12" s="1"/>
  <c r="N32" i="12" s="1"/>
  <c r="N39" i="12" s="1"/>
  <c r="E10" i="12"/>
  <c r="C10" i="12"/>
  <c r="C14" i="12" s="1"/>
  <c r="C21" i="12" s="1"/>
  <c r="C32" i="12" s="1"/>
  <c r="C39" i="12" s="1"/>
  <c r="AJ10" i="12" l="1"/>
  <c r="AI12" i="12"/>
  <c r="AJ12" i="12" s="1"/>
  <c r="O10" i="12"/>
  <c r="AJ21" i="12"/>
  <c r="AG21" i="12"/>
  <c r="AG18" i="12" s="1"/>
  <c r="AF18" i="12"/>
  <c r="AI23" i="12"/>
  <c r="AJ23" i="12" s="1"/>
  <c r="AJ22" i="12"/>
  <c r="O12" i="12"/>
  <c r="AA27" i="12"/>
  <c r="Q27" i="12"/>
  <c r="AA15" i="12"/>
  <c r="AA17" i="12"/>
  <c r="AA20" i="12"/>
  <c r="AA24" i="12"/>
  <c r="AA31" i="12" s="1"/>
  <c r="AI25" i="12"/>
  <c r="AJ25" i="12" s="1"/>
  <c r="AI26" i="12"/>
  <c r="AJ26" i="12" s="1"/>
  <c r="AA28" i="12"/>
  <c r="E31" i="12"/>
  <c r="E32" i="12" s="1"/>
  <c r="E39" i="12" s="1"/>
  <c r="C42" i="12" s="1"/>
  <c r="C48" i="12" s="1"/>
  <c r="O31" i="12"/>
  <c r="Q31" i="12" s="1"/>
  <c r="AF37" i="12"/>
  <c r="AA38" i="12"/>
  <c r="AF41" i="12"/>
  <c r="Q26" i="12"/>
  <c r="C49" i="12" l="1"/>
  <c r="AF43" i="12"/>
  <c r="AA12" i="12"/>
  <c r="Q12" i="12"/>
  <c r="AJ18" i="12"/>
  <c r="AE46" i="12" s="1"/>
  <c r="AE47" i="12" s="1"/>
  <c r="AJ14" i="12"/>
  <c r="AD46" i="12" s="1"/>
  <c r="O14" i="12"/>
  <c r="AA10" i="12"/>
  <c r="AA14" i="12" s="1"/>
  <c r="AA21" i="12" s="1"/>
  <c r="AA32" i="12" s="1"/>
  <c r="AA39" i="12" s="1"/>
  <c r="AA43" i="12" s="1"/>
  <c r="AA45" i="12" s="1"/>
  <c r="AA46" i="12" s="1"/>
  <c r="Q10" i="12"/>
  <c r="AD47" i="12" l="1"/>
  <c r="AF47" i="12" s="1"/>
  <c r="AG47" i="12" s="1"/>
  <c r="AG41" i="12"/>
  <c r="O21" i="12"/>
  <c r="Q14" i="12"/>
  <c r="O32" i="12" l="1"/>
  <c r="Q21" i="12"/>
  <c r="AF46" i="12"/>
  <c r="O39" i="12" l="1"/>
  <c r="Q39" i="12" s="1"/>
  <c r="Q32" i="12"/>
</calcChain>
</file>

<file path=xl/sharedStrings.xml><?xml version="1.0" encoding="utf-8"?>
<sst xmlns="http://schemas.openxmlformats.org/spreadsheetml/2006/main" count="3780" uniqueCount="1237">
  <si>
    <t>Property address</t>
  </si>
  <si>
    <t>Sector</t>
  </si>
  <si>
    <t>State</t>
  </si>
  <si>
    <t>Country</t>
  </si>
  <si>
    <t>Description</t>
  </si>
  <si>
    <t>Metro area</t>
  </si>
  <si>
    <t>Building Type</t>
  </si>
  <si>
    <t>Title</t>
  </si>
  <si>
    <t>Ownership</t>
  </si>
  <si>
    <t>Co-Owner</t>
  </si>
  <si>
    <t>Zoning</t>
  </si>
  <si>
    <t>NABERS energy rating (with green power)</t>
  </si>
  <si>
    <t>NABERS energy rating (without green power)</t>
  </si>
  <si>
    <t>NABERS water rating</t>
  </si>
  <si>
    <t>US LEED rating</t>
  </si>
  <si>
    <t>Green Star rating</t>
  </si>
  <si>
    <t>Year Built</t>
  </si>
  <si>
    <t>Site Area</t>
  </si>
  <si>
    <t xml:space="preserve">Lettable Area </t>
  </si>
  <si>
    <t>Lettable Area adjusted for Ownership</t>
  </si>
  <si>
    <t>Lettable Area</t>
  </si>
  <si>
    <t>Typical Floor Area</t>
  </si>
  <si>
    <t>Site Coverage</t>
  </si>
  <si>
    <t>Number of Buildings</t>
  </si>
  <si>
    <t>Number of Units</t>
  </si>
  <si>
    <t>Average Unit Size</t>
  </si>
  <si>
    <t>Office Content</t>
  </si>
  <si>
    <t>Car parking spaces</t>
  </si>
  <si>
    <t xml:space="preserve">Acquisition </t>
  </si>
  <si>
    <t>Acquisition Price plus Additions</t>
  </si>
  <si>
    <t>Classification as Inv Prop, Equity Accounted, Develop Prop or Inventory</t>
  </si>
  <si>
    <t>Book Value 
30 June 11</t>
  </si>
  <si>
    <t xml:space="preserve">Independent Valuation </t>
  </si>
  <si>
    <t>Independent Valuation</t>
  </si>
  <si>
    <t>Valuer Name</t>
  </si>
  <si>
    <t>Valuation Agency</t>
  </si>
  <si>
    <t>Cap rate</t>
  </si>
  <si>
    <t>Initial Yield</t>
  </si>
  <si>
    <t>Discount Rate</t>
  </si>
  <si>
    <t>Major Tenant(s) 1</t>
  </si>
  <si>
    <t>% 
by NPI</t>
  </si>
  <si>
    <t>Major Tenant 2</t>
  </si>
  <si>
    <t>Major Tenant 3</t>
  </si>
  <si>
    <t>Leased by Area</t>
  </si>
  <si>
    <t>Weighted Average Lease Expiry</t>
  </si>
  <si>
    <t>Available</t>
  </si>
  <si>
    <t>2021+</t>
  </si>
  <si>
    <t>Encumbered Status</t>
  </si>
  <si>
    <t>AIFRS NOI
year to 
30 June 11</t>
  </si>
  <si>
    <t>Office</t>
  </si>
  <si>
    <t>Industrial</t>
  </si>
  <si>
    <t>%</t>
  </si>
  <si>
    <t>hectares</t>
  </si>
  <si>
    <t>acres</t>
  </si>
  <si>
    <t xml:space="preserve">'000 m2 </t>
  </si>
  <si>
    <t xml:space="preserve">'000 ft2 </t>
  </si>
  <si>
    <t>m2</t>
  </si>
  <si>
    <t>Date</t>
  </si>
  <si>
    <t>A$m</t>
  </si>
  <si>
    <t>US$m</t>
  </si>
  <si>
    <t>€ m</t>
  </si>
  <si>
    <t>NZ$m</t>
  </si>
  <si>
    <t>Years 
(by income)</t>
  </si>
  <si>
    <t>Yes/No</t>
  </si>
  <si>
    <t>Note: 8</t>
  </si>
  <si>
    <t>Note: 9, 13</t>
  </si>
  <si>
    <t>Note: 7</t>
  </si>
  <si>
    <t>Garema Court, 140-180 City Walk, Canberra</t>
  </si>
  <si>
    <t>ACT</t>
  </si>
  <si>
    <t>AUS</t>
  </si>
  <si>
    <t>Garema Court is located on City Walk, Civic, in Canberra’s CBD, close to Canberra’s shopping precinct, bus interchange and major car parks.</t>
  </si>
  <si>
    <t>Canberra CBD</t>
  </si>
  <si>
    <t>A Grade - office</t>
  </si>
  <si>
    <t>Leasehold</t>
  </si>
  <si>
    <t/>
  </si>
  <si>
    <t>CZ1 Core Zone - City Centre Precinct</t>
  </si>
  <si>
    <t>3.0</t>
  </si>
  <si>
    <t>0</t>
  </si>
  <si>
    <t>Inv Prop</t>
  </si>
  <si>
    <t>Steven Flannery</t>
  </si>
  <si>
    <t>CBRE</t>
  </si>
  <si>
    <t>Commonwealth of Australia (DEWR)</t>
  </si>
  <si>
    <t>HJH Pty Ltd (Sizzle Bento)</t>
  </si>
  <si>
    <t>Mathew Arcidiacono Optometrist</t>
  </si>
  <si>
    <t>Canberra</t>
  </si>
  <si>
    <t>14 Moore Street, Canberra</t>
  </si>
  <si>
    <t xml:space="preserve">The 14 level office tower comprises a ground floor level foyer, 13 upper levels of office accommodation and two levels of basement car parking. The property is located in the north-west quadrant of Civic, which is the main financial precinct in Canberra. </t>
  </si>
  <si>
    <t>B Grade - office</t>
  </si>
  <si>
    <t>Commercial A - Precinct b1</t>
  </si>
  <si>
    <t>3.5</t>
  </si>
  <si>
    <t>2.5</t>
  </si>
  <si>
    <t>Commonwealth of Australia (ATO / Comcare)</t>
  </si>
  <si>
    <t>Capgemini Australia Pty Limited</t>
  </si>
  <si>
    <t>Top Slice Deli</t>
  </si>
  <si>
    <t>The Zenith, 821 Pacific Highway, Chatswood</t>
  </si>
  <si>
    <t>NSW</t>
  </si>
  <si>
    <t>The Zenith is a twin-tower office complex, located in the Chatswood commercial precinct between the Pacific Highway and the North Shore railway line. The towers each have 21 levels of A-grade office accommodation with ground floor retail space, a 250 seat theatre and five levels of basement parking.</t>
  </si>
  <si>
    <t>Chatswood</t>
  </si>
  <si>
    <t>Freehold</t>
  </si>
  <si>
    <t>GPT Wholesale Office Fund</t>
  </si>
  <si>
    <t>3(c2) - Business Commercial</t>
  </si>
  <si>
    <t>2.0</t>
  </si>
  <si>
    <t>Tom Phelan</t>
  </si>
  <si>
    <t>Knight Frank</t>
  </si>
  <si>
    <t>State of NSW</t>
  </si>
  <si>
    <t>EziPark</t>
  </si>
  <si>
    <t>ABIGroup</t>
  </si>
  <si>
    <t>Sydney</t>
  </si>
  <si>
    <t>11 Talavera Road, Macquarie Park</t>
  </si>
  <si>
    <t>Located in the Macquarie Park corridor approximately 10 kms north of the Sydney CBD, the office park consists of 3 modern office buildings, with two street frontages. The complex is also serviced by a childcare centre, gym and sporting facilities.</t>
  </si>
  <si>
    <t>Macquarie Park</t>
  </si>
  <si>
    <t>Office Park</t>
  </si>
  <si>
    <t>B7 Business Park &amp; B3 Commercial Core</t>
  </si>
  <si>
    <t>4.0</t>
  </si>
  <si>
    <t>Andrew Duguid</t>
  </si>
  <si>
    <t xml:space="preserve">M3 Property </t>
  </si>
  <si>
    <t>George Weston Foods</t>
  </si>
  <si>
    <t>Ericsson Australia</t>
  </si>
  <si>
    <t>The Nielsen Company</t>
  </si>
  <si>
    <t>40-50 Talavera Road, Macquarie Park</t>
  </si>
  <si>
    <t xml:space="preserve">40-50 Talavera Road is a three level office/warehouse building, (approx. 50% office) upgraded in 2007. The property is located at the corner of Talavera and Khartoum Roads in Macquarie Park, NSW. It has four different access points, which provides further flexibility for individual tenancies.  </t>
  </si>
  <si>
    <t>Business Park</t>
  </si>
  <si>
    <t>B7 Business Park</t>
  </si>
  <si>
    <t>Scott Young</t>
  </si>
  <si>
    <t>Savills</t>
  </si>
  <si>
    <t>BAE Systems Australia</t>
  </si>
  <si>
    <t>Peptech Animal Health</t>
  </si>
  <si>
    <t>Carl Zeiss Australia</t>
  </si>
  <si>
    <t>No</t>
  </si>
  <si>
    <t xml:space="preserve">This 5.9 ha development site is located in Macquarie Park surrounded by Epping Road, Wicks  Road and Waterloo Road.  Master planning of the site is in place for a “campus style” office park with DA approvals in place for the road network and the first stage office building of approx. 27,000 sqm.
</t>
  </si>
  <si>
    <t>Land</t>
  </si>
  <si>
    <t>DEXUS Wholesale Property Fund</t>
  </si>
  <si>
    <t>John Booth</t>
  </si>
  <si>
    <t>Victoria Cross, 60 Miller Street, North Sydney</t>
  </si>
  <si>
    <t>The building comprises 12 levels of office accommodation, ground and upper ground retail and three levels of basement parking for 180 vehicles. A five storey adjoining development was completed in 2009.  Victoria Cross is located in a prominent position within the North Sydney CBD.</t>
  </si>
  <si>
    <t>North Sydney</t>
  </si>
  <si>
    <t>Commercial (3a)</t>
  </si>
  <si>
    <t>Michael Pisano</t>
  </si>
  <si>
    <t>Colliers International</t>
  </si>
  <si>
    <t>Carnival</t>
  </si>
  <si>
    <t>Cover-More Insurance Services</t>
  </si>
  <si>
    <t>Euro RSCG Pty Ltd</t>
  </si>
  <si>
    <t>130 George Street, Parramatta 10</t>
  </si>
  <si>
    <t>A 16 level 19,900 sqm office tower has dual frontage and access to George and Phillip Streets. Plans are currently underway to develop an office tower at the rear of this site and adjoining to 130 George Street with a central courtyard/atrium and upgrading the building to A-grade.</t>
  </si>
  <si>
    <t>Parramatta CBD</t>
  </si>
  <si>
    <t>City Core</t>
  </si>
  <si>
    <t>Exempt</t>
  </si>
  <si>
    <t xml:space="preserve">Commonwealth of Australia </t>
  </si>
  <si>
    <t>AON</t>
  </si>
  <si>
    <t>105 Phillip Street, Parramatta 4</t>
  </si>
  <si>
    <t>105 Phillip Street is a development designed to provide 19,730 sqm of A-grade office space, an additional 658 sqm of ground floor space and integrate with our adjacent property 130 George Street. Combined they will provide 40,000 sqm of office space with a central courtyard and cafe.</t>
  </si>
  <si>
    <t>1 Bligh Street, Sydney</t>
  </si>
  <si>
    <t>Sydney CBD</t>
  </si>
  <si>
    <t>Premium Grade - office</t>
  </si>
  <si>
    <t>DEXUS Wholesale Property Fund &amp; Cbus Property</t>
  </si>
  <si>
    <t>City Centre</t>
  </si>
  <si>
    <t>Equity Accounted</t>
  </si>
  <si>
    <t>Peter Inglis</t>
  </si>
  <si>
    <t>Clayton UTZ</t>
  </si>
  <si>
    <t>Janus (Café)</t>
  </si>
  <si>
    <t>Jigsaw Corporate Childcare Centre</t>
  </si>
  <si>
    <t>Sydney CBD Floor Space (1 Chifley Square, Sydney) 
NOT MAPPED</t>
  </si>
  <si>
    <t>Other</t>
  </si>
  <si>
    <t>45 Clarence Street, Sydney</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</si>
  <si>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</si>
  <si>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Andrew Pannifex</t>
  </si>
  <si>
    <t>Lloyds International</t>
  </si>
  <si>
    <t>Bank West</t>
  </si>
  <si>
    <t>Hudson Global Resources</t>
  </si>
  <si>
    <t>201-217 Elizabeth Street, Sydney</t>
  </si>
  <si>
    <t xml:space="preserve">201 Elizabeth Street is a prominent A-grade, 42 level tower comprising 34 levels of office space, lower ground floor retail and on-site security. The office space is column-free and has floor to ceiling windows that provide abundant natural light and extensive views of Sydney Harbour and Hyde Park. </t>
  </si>
  <si>
    <t>Perron Investments</t>
  </si>
  <si>
    <t>Mark Smallhorn</t>
  </si>
  <si>
    <t>Jones Lang LaSalle</t>
  </si>
  <si>
    <t>Phillips Fox</t>
  </si>
  <si>
    <t>Maersk</t>
  </si>
  <si>
    <t xml:space="preserve">Governor Phillip &amp; Macquarie Tower Complex,
1 Farrer Place, Sydney </t>
  </si>
  <si>
    <t>Governor Phillip and Macquarie complex is among Sydney’s leading premium grade office buildings. The complex includes 64 levels of premium office space in GPT and 42 levels in GMT, the Phillip Street Terraces (five restored historic terraces) and nine levels of basement parking for 654 cars.</t>
  </si>
  <si>
    <t>General Property Trust &amp; Australian Prime Property Fund</t>
  </si>
  <si>
    <t>Governor Phillip Tower- 4.0 
Governor Macq. Tower - 4.5</t>
  </si>
  <si>
    <t>Governor Phillip Tower- 3.0 
Governor Macq. Tower - 3.5</t>
  </si>
  <si>
    <t>Governor Phillip Tower- 3.0 
Governor Macq. Tower - 4.0</t>
  </si>
  <si>
    <t>Mallesons</t>
  </si>
  <si>
    <t>Goldman Sachs</t>
  </si>
  <si>
    <t>Australia Square Complex, 264-278 George Street, Sydney</t>
  </si>
  <si>
    <t>One of Sydney’s prime office properties, designed by Australian architect Harry Seidler, Australia Square is situated in the heart of Sydney’s CBD. The complex comprises a 48 level circular tower and the smaller 13 level Plaza building and an adjoining external courtyard.</t>
  </si>
  <si>
    <t>General Property Trust</t>
  </si>
  <si>
    <t>ASQ Tower - 5.0
ASQ Plaza - 5.0</t>
  </si>
  <si>
    <t>ASQ Tower - 4.0
ASQ Plaza - 4.5</t>
  </si>
  <si>
    <t>ASQ Tower -  3.5
ASQ Plaza - 4.0</t>
  </si>
  <si>
    <t>Origin Energy Limited</t>
  </si>
  <si>
    <t>Wilson Parking</t>
  </si>
  <si>
    <t>HWL Ebsworth</t>
  </si>
  <si>
    <t>JLL</t>
  </si>
  <si>
    <t>30 The Bond, 30-34 Hickson Road, Sydney</t>
  </si>
  <si>
    <t>This contemporary office building was the first in Australia to achieve a 5-star Australian Building Greenhouse Rating. The building provides over 19,700 sqm of office space, basement parking for 113 cars and features chilled beam air-conditioning, an Australian first in 2004.</t>
  </si>
  <si>
    <t>5.0</t>
  </si>
  <si>
    <t>4.5</t>
  </si>
  <si>
    <t>Peter Tunks</t>
  </si>
  <si>
    <t>Lend Lease</t>
  </si>
  <si>
    <t>Alphapharm</t>
  </si>
  <si>
    <t>Li Qin Lai</t>
  </si>
  <si>
    <t>309-321 Kent Street, Sydney</t>
  </si>
  <si>
    <t>The two-office tower complex is located in the western corridor of the Sydney CBD overlooking Darling Harbour. The complex comprises 36 levels of office accommodation, with 19 levels in 321 Kent Street and 17 levels in Lumley House, a ground level retail plaza and five levels of basement parking.</t>
  </si>
  <si>
    <t>AMP</t>
  </si>
  <si>
    <t>309 Kent St - 4.0 
321 Kent St- 4.0</t>
  </si>
  <si>
    <t>309 Kent St - 3.5 
321 Kent St - 3.5</t>
  </si>
  <si>
    <t>Roger Price</t>
  </si>
  <si>
    <t>Promina/Asteron Limited</t>
  </si>
  <si>
    <t>Spamil Pty Ltd</t>
  </si>
  <si>
    <t>Lumley Insurance</t>
  </si>
  <si>
    <t>383-395 Kent Street, Sydney</t>
  </si>
  <si>
    <t>A 14 level A-Grade office tower which was completed in May 2002. The tower was constructed above the car park. 383 Kent Street is located along the western corridor of Sydney and has dual frontage to Kent and Sussex Streets.</t>
  </si>
  <si>
    <t>Grant Thornton</t>
  </si>
  <si>
    <t>Intersystems</t>
  </si>
  <si>
    <t>National Mutual Life Assoc.</t>
  </si>
  <si>
    <t>One Margaret Street, Sydney</t>
  </si>
  <si>
    <t>One Margaret Street is located in the western corridor of the Sydney CBD overlooking Darling Harbour. The building includes 18 levels of A-grade office accommodation and three levels of car parking for 103 vehicles. The building was completely refurbished in 2002.</t>
  </si>
  <si>
    <t>PKF Services</t>
  </si>
  <si>
    <t>Cuscal</t>
  </si>
  <si>
    <t>Travelex</t>
  </si>
  <si>
    <t>44 Market Street, Sydney</t>
  </si>
  <si>
    <t xml:space="preserve">A 26 level freestanding office tower. The building is A-Grade following a substantial upgrade in 1996. It is located along the western corridor of the Sydney CBD at the corner of Market, York and Clarence Streets.  </t>
  </si>
  <si>
    <t>Commonwealth of Australia</t>
  </si>
  <si>
    <t>Slater and Gordon</t>
  </si>
  <si>
    <t>Westpac Banking Corporation</t>
  </si>
  <si>
    <t xml:space="preserve">123 Albert Street, Brisbane </t>
  </si>
  <si>
    <t>QLD</t>
  </si>
  <si>
    <t xml:space="preserve">A 38,991sqm A-grade 6 Star Green Star rated office tower and designed to achieve a 5 star Australian Building Greenhouse Rating. The tower comprises 23 levels of office space, an eight level car park and expansive ground floor.  </t>
  </si>
  <si>
    <t>Brisbane CBD</t>
  </si>
  <si>
    <t>Multi Purpose Centre - MPI - City Centre</t>
  </si>
  <si>
    <t>Peter Zischke</t>
  </si>
  <si>
    <t>Rio Tinto</t>
  </si>
  <si>
    <t>Bentleys</t>
  </si>
  <si>
    <t>S&amp;K Parking</t>
  </si>
  <si>
    <t>Brisbane</t>
  </si>
  <si>
    <t>Flinders Gate Complex, 172 Flinders Street and
189 Flinders Lane, Melbourne</t>
  </si>
  <si>
    <t>VIC</t>
  </si>
  <si>
    <t>The Flinders Gate Complex comprises two small boutique office buildings totalling 8,800 sqm. The buildings are located close to Flinders Street Station, Swanston Street and, in the case of 172 Flinders Street, opposite Federation Square.</t>
  </si>
  <si>
    <t>Melbourne CBD</t>
  </si>
  <si>
    <t>Capital City Zone (CCZ1)</t>
  </si>
  <si>
    <t>179 Flinders Gate - 2.5 
189 Flinders Gate - 2.5</t>
  </si>
  <si>
    <t>179 Flinders Gate - 2.0 
189 Flinders Gate - 2.5</t>
  </si>
  <si>
    <t>179 Flinder Gate - 3.5 
189 Flinder Gate - 0.0</t>
  </si>
  <si>
    <t>Joseph Perillo</t>
  </si>
  <si>
    <t>State of Victoria</t>
  </si>
  <si>
    <t>MyMac Australia</t>
  </si>
  <si>
    <t>Billard Leece Partnership Pty</t>
  </si>
  <si>
    <t>Melbourne</t>
  </si>
  <si>
    <t>8 Nicholson Street, Melbourne</t>
  </si>
  <si>
    <t>A freestanding 18 level office tower with three levels of basement parking. It is located on the eastern edge of the Melbourne CBD close to Parliament Station. The property is located in a State/Federal Government precinct.</t>
  </si>
  <si>
    <t>Business 2 Zone 1 (B2Z)</t>
  </si>
  <si>
    <t>Andrew Lett</t>
  </si>
  <si>
    <t xml:space="preserve">Southgate Complex, 3 Southgate Avenue, Southbank </t>
  </si>
  <si>
    <t>The Southgate Complex is a landmark office and retail property, located on the Yarra River in the Southbank arts and leisure precinct of Melbourne. The complex comprises two high-quality office towers, HWT Tower and IBM Centre, a three level retail plaza and two levels of underground car parking.</t>
  </si>
  <si>
    <t>IBM Tower - 4.0 
 HWT Tower - 3.5</t>
  </si>
  <si>
    <t>IBM Tower - 3.5
 HWT Tower - 3.5</t>
  </si>
  <si>
    <t>IBM Tower - 3.0
 HWT Tower - 3.0</t>
  </si>
  <si>
    <t>Peter Fay</t>
  </si>
  <si>
    <t>IBM Australia Limited</t>
  </si>
  <si>
    <t>The Herald &amp; Weekly Times Ltd</t>
  </si>
  <si>
    <t>Woodside Plaza, 240 St Georges Terrace, Perth</t>
  </si>
  <si>
    <t>WA</t>
  </si>
  <si>
    <t>Woodside Plaza is one of Perth’s four premium-grade office buildings, located in a prime position along the northern side of St Georges Terrace. The building comprises over 47,000 sqm of office space over 24 levels, a ground floor retail arcade and basement parking for 247 cars.</t>
  </si>
  <si>
    <t>Perth CBD</t>
  </si>
  <si>
    <t>Central City Area - St Georges</t>
  </si>
  <si>
    <t>1.5</t>
  </si>
  <si>
    <t>Marc Crowe</t>
  </si>
  <si>
    <t>Woodside Energy</t>
  </si>
  <si>
    <t>Deloitte Services</t>
  </si>
  <si>
    <t>Corrs Support Services</t>
  </si>
  <si>
    <t>Yes</t>
  </si>
  <si>
    <t>Perth</t>
  </si>
  <si>
    <t>Lumley Centre, 88 Shortland Street, Auckland</t>
  </si>
  <si>
    <t>Auckland</t>
  </si>
  <si>
    <t>NZ</t>
  </si>
  <si>
    <t>A premium grade office tower located within the Auckland CBD which was completed in October 2005. The tower is fully tenanted to major legal and insurance companies.</t>
  </si>
  <si>
    <t>Auckland CBD</t>
  </si>
  <si>
    <t>Central Area District - Strategic Management Area 1</t>
  </si>
  <si>
    <t>Arthur Harris</t>
  </si>
  <si>
    <t>Simpson Grierson</t>
  </si>
  <si>
    <t>Minter Ellison</t>
  </si>
  <si>
    <t>Car Park</t>
  </si>
  <si>
    <t>A 785 bay car park below an 18,000 sqm office tower located along the western corridor of the Sydney CBD and has dual street frontage with Kent and Sussex Streets.</t>
  </si>
  <si>
    <t>Carpark</t>
  </si>
  <si>
    <t>32-44 Flinders Street, Melbourne</t>
  </si>
  <si>
    <t>A 539 bay car park built over 10 levels constructed in 1998.  It services residential and office patrons, as well as entertainment, including the MCG, Melbourne Park and Federation Square.  It has dual access to Flinders Street and Flinders Lane.</t>
  </si>
  <si>
    <t>Capital City Zone 1</t>
  </si>
  <si>
    <t>Super Developments</t>
  </si>
  <si>
    <t>Athenaeum Club</t>
  </si>
  <si>
    <t>Flinders Gate Complex, 172 Flinders Street, Melbourne</t>
  </si>
  <si>
    <t>A 1,071 bay car park attached to two small office buildings located centrally in the Melbourne CBD diagonally opposite Flinders Street Railway Station and directly opposite Federation Square.  It has dual access to Flinders Street and Flinders Lane.</t>
  </si>
  <si>
    <t>34-60 Little Collins Street, Melbourne</t>
  </si>
  <si>
    <t>A 942 bay freestanding car park, with a café and rental car outlet on the ground floor.  It is located in the eastern corridor of the Melbourne CBD providing convenient access to Melbourne’s premium office and entertainment precincts.  It has dual access to Bourke Street and Little Collins Street.</t>
  </si>
  <si>
    <t>Capital City Zone</t>
  </si>
  <si>
    <t>Ying Bai Lin t/as Basils Deli</t>
  </si>
  <si>
    <t>52 Holbeche Road, Arndell Park</t>
  </si>
  <si>
    <t>The property is located at the intersection of Holbeche Road and Murtha Street at Arndell Park, an established industrial suburb located along the M4 corridor within western Sydney. Arndell Park is approximately 10 kms west of Parramatta and 35 kms from the Sydney CBD.</t>
  </si>
  <si>
    <t>Sydney, Outer West</t>
  </si>
  <si>
    <t>Distribution Centre</t>
  </si>
  <si>
    <t xml:space="preserve">4(a) General Industrial </t>
  </si>
  <si>
    <t>Rob Anderson</t>
  </si>
  <si>
    <t>DHL Exel Supply Chain (AUS)</t>
  </si>
  <si>
    <t>79-99 St Hilliers Road, Auburn</t>
  </si>
  <si>
    <t>St Hilliers Estate is situated on the south eastern side of Parramatta Rd and St Hilliers Rd at Auburn, approximately 20 kms west of the Sydney CBD and four kms south-east of the Parramatta CBD. Entry and exit points to the M4 Motorway are situated 400 metres to the north.</t>
  </si>
  <si>
    <t>Sydney, Inner West</t>
  </si>
  <si>
    <t>4(c) Industrial Enterprise</t>
  </si>
  <si>
    <t>Mark Harrison</t>
  </si>
  <si>
    <t>Legrand Australia Pty Ltd</t>
  </si>
  <si>
    <t>Bunzl Australia Ltd</t>
  </si>
  <si>
    <t>Allen Taylor &amp; Co L</t>
  </si>
  <si>
    <t>3 Brookhollow Avenue, Baulkham Hills 6</t>
  </si>
  <si>
    <t>Norwest Business Park is a leading technology and business park providing campus style office, high-technology and manufacturing-production facilities.  Its located in close proximity to the M7 Motorway with extensive frontage to both Norwest Boulevard and Brookhollow Avenue.</t>
  </si>
  <si>
    <t>Employment area 10(a)</t>
  </si>
  <si>
    <t>Lachlan Graham</t>
  </si>
  <si>
    <t>1 Garigal Road, Belrose</t>
  </si>
  <si>
    <t>The property is situated on the south western corner of the intersection of Garigal Rd and Forest Way at Belrose within Austlink Business Park. Austlink Business Park is located approximately 24 kms north west of the Sydney CBD.</t>
  </si>
  <si>
    <t>Sydney, North</t>
  </si>
  <si>
    <t>Locality C9 Austlink Business Park</t>
  </si>
  <si>
    <t>Matt Ball</t>
  </si>
  <si>
    <t>Brightpoint Australia Pty Ltd</t>
  </si>
  <si>
    <t>2 Minna Close, Belrose</t>
  </si>
  <si>
    <t>The property is located in the Austlink Business Park in Belrose, 24 kms north west of the Sydney CBD. It has access from Minna Close and frontage to Mona Vale Road, a major ring road from the northern suburbs of Sydney to the western and southern regions.</t>
  </si>
  <si>
    <t>Getronics Australia Pty Ltd</t>
  </si>
  <si>
    <t>Strandbags Group Pty Ltd</t>
  </si>
  <si>
    <t>30-32 Bessemer Street, Blacktown</t>
  </si>
  <si>
    <t xml:space="preserve">The property forms part of the established Blacktown Industrial area situated three kms north of the commercial/retail centre of Blacktown. Bessemer Street extends off the western side of Sunnyholt Road which provides access to the M7 Motorway, approximately 2 kms to the north. </t>
  </si>
  <si>
    <t>General Industrial 4(a)</t>
  </si>
  <si>
    <t>Michael Caruana</t>
  </si>
  <si>
    <t>C &amp; M Snackfoods</t>
  </si>
  <si>
    <t>114-120 Old Pittwater Road, Brookvale</t>
  </si>
  <si>
    <t>The property comprises two buildings and is located in Brookvale a northern suburb of Sydney, 15 kms from the CBD. The property has good access to Pittwater Road, a main thoroughfare between the northern beaches and the city, with Route 3 linking the area to Sydney's major arterial routes.</t>
  </si>
  <si>
    <t>G10 Brookvale Industrial West</t>
  </si>
  <si>
    <t>Avon Products Pty Ltd</t>
  </si>
  <si>
    <t>FUJIFILM Australia Pty Ltd</t>
  </si>
  <si>
    <t>James Bennett Pty Ltd</t>
  </si>
  <si>
    <t>2 Alspec Place, Eastern Creek</t>
  </si>
  <si>
    <t>The property comprises a modern distribution facility located approximately one km south of the M7/M4 interchange. Eastern Creek is recognised as the premier industrial precinct in the Sydney Metropolitan area.</t>
  </si>
  <si>
    <t>Employment</t>
  </si>
  <si>
    <t>Matthew Ball</t>
  </si>
  <si>
    <t>DHL Logistics</t>
  </si>
  <si>
    <t>54-106 Lenore Drive, Erskine Park 3</t>
  </si>
  <si>
    <t xml:space="preserve">The property is a vacant development site in the western Sydney industrial suburb of Erskine Park. The site has been cleared and levelled and is fully serviced. The site is bounded by Lenore Lane, Templar Road and modern industrial facilities to the south and west. </t>
  </si>
  <si>
    <t>Development Site</t>
  </si>
  <si>
    <t>IN1 General Industrial &amp; E2 Environmental Conservation</t>
  </si>
  <si>
    <t>Inventory</t>
  </si>
  <si>
    <t>Kenneth Duncanson</t>
  </si>
  <si>
    <t>145-151 Arthur Street, Flemington</t>
  </si>
  <si>
    <t>Flemington is approximately 16 kms west of the Sydney CBD and eight kms east of Parramatta. The property forms part of an established inner west industrial precinct and has good exposure and access to Arthur Street and major traffic arteries in western Sydney.</t>
  </si>
  <si>
    <t>Industrial 4</t>
  </si>
  <si>
    <t>Acer Computer Australia P/L</t>
  </si>
  <si>
    <t>Rail Infrastructure Corporation</t>
  </si>
  <si>
    <t>AWA Limited</t>
  </si>
  <si>
    <t>436-484 Victoria Road, Gladesville</t>
  </si>
  <si>
    <t>The property is located in a prominent position on the intersection of Victoria Road and Tennyson Road, Gladesville, approximately 10 kms north west of the Sydney CBD and 11 kms east of the Parramatta CBD.</t>
  </si>
  <si>
    <t>Industrial 4 (b1) and 4 (b2) Light</t>
  </si>
  <si>
    <t>Brian Hickey</t>
  </si>
  <si>
    <t>Spotless Services Australia</t>
  </si>
  <si>
    <t>Downer Engineering Power Pty Ltd</t>
  </si>
  <si>
    <t>BIO RAD LABORATORIES Pty Ltd</t>
  </si>
  <si>
    <t>1 Foundation Place, Greystanes</t>
  </si>
  <si>
    <t xml:space="preserve">The property is situated in the Greystanes business hub within close proximity to major arterial routes, M4/M7 motorways. Greystanes business hub is 6 kms west of Parramatta and 26 kms west of the Sydney CBD. </t>
  </si>
  <si>
    <t>Industrial Estate</t>
  </si>
  <si>
    <t>Hitachi Construction Machinery</t>
  </si>
  <si>
    <t>Sirva Pty Ltd</t>
  </si>
  <si>
    <t>Phillips &amp; House Holdings P/L</t>
  </si>
  <si>
    <t>Quarry Industrial Estate, Reconciliation Road, Greystanes</t>
  </si>
  <si>
    <t>Quarry is a development site located to the south of the Greystanes business hub. Two pre-lease developments are complete and one is under construction totalling 52,900 sqm. It is DA approved for 240,000 sqm of industrial space and is in close proximity to the M4/M7 motorways.</t>
  </si>
  <si>
    <t>Inv Prop/ Development/ Inventory</t>
  </si>
  <si>
    <t>Symbion Health</t>
  </si>
  <si>
    <t>Solaris Paper</t>
  </si>
  <si>
    <t>Symbion Health (Expansion)</t>
  </si>
  <si>
    <t>27-29 Liberty Road, Huntingwood</t>
  </si>
  <si>
    <t>The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</si>
  <si>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4(d) Huntingwood Industrial Zone</t>
  </si>
  <si>
    <t>Craig Renshaw</t>
  </si>
  <si>
    <t>Entertainment Distributors</t>
  </si>
  <si>
    <t>Kings Park Industrial Estate, Vardys Road, Marayong</t>
  </si>
  <si>
    <t xml:space="preserve">An industrial estate of over 68,000 sqm, comprising nine office/warehouse buildings and a café. The buildings range from 2,500-27,000 sqm. Kings Park is located in Marayong near the Marayong Railway Station. The property is situated in close proximity to the M7 and M2 Motorways. </t>
  </si>
  <si>
    <t>4(a) General Industrial</t>
  </si>
  <si>
    <t>Visy Pet Pty Ltd</t>
  </si>
  <si>
    <t>Regency Media</t>
  </si>
  <si>
    <t>Pelikan Artline</t>
  </si>
  <si>
    <t xml:space="preserve">2-4 Military Road, Matraville </t>
  </si>
  <si>
    <t>A modern industrial estate comprising two freestanding, high clearance industrial office/warehouse buildings. The buildings extend to a total area of 30,154 sqm on 5.4 ha. The property is situated in close proximity to the expanding Port Botany and is within the South Sydney market.</t>
  </si>
  <si>
    <t>Sydney, South</t>
  </si>
  <si>
    <t>4(a) Industrial</t>
  </si>
  <si>
    <t>Salmat BusinessForce Pty Ltd</t>
  </si>
  <si>
    <t>Agility Logistics Pty Ltd</t>
  </si>
  <si>
    <t>154 O'Riordan Street, Mascot</t>
  </si>
  <si>
    <t>The property is located in Mascot, an established industrial suburb of South Sydney, approximately nine kms by road from the Sydney CBD. The Sydney Kingsford Smith Airport is located two kms south and Port Botany is located approximately five kms to the south east.</t>
  </si>
  <si>
    <t>Industrial 4(a)</t>
  </si>
  <si>
    <t>Toll Priority</t>
  </si>
  <si>
    <t>Gearhouse Broadcast Pty Ltd</t>
  </si>
  <si>
    <t>Airlift International Freight</t>
  </si>
  <si>
    <t>5-15 Rosebery Avenue, Rosebery</t>
  </si>
  <si>
    <t>The location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</si>
  <si>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Mixed Use Zone 10(e)</t>
  </si>
  <si>
    <t>Trimex Pty Ltd</t>
  </si>
  <si>
    <t>IGT Australia Pty Ltd</t>
  </si>
  <si>
    <t>Anixter Australia Pty Ltd</t>
  </si>
  <si>
    <t>25-55 Rothschild Avenue, Rosebery</t>
  </si>
  <si>
    <t>See 5-15 Rosebery Avenue, Rosebery</t>
  </si>
  <si>
    <t>Commonwealth of Aust AQIS</t>
  </si>
  <si>
    <t>Overstockoutlet Pty Ltd</t>
  </si>
  <si>
    <t>10-16 South Street, Rydalmere</t>
  </si>
  <si>
    <t>The property is located towards the western end of South Street, with the Parramatta River located at the southern boundary of the property. Rydalmere is an inner western suburb of Sydney located approximately four kms north of the M4 Motorway and 20 kms west of the Sydney CBD.</t>
  </si>
  <si>
    <t>Technology and Enterprise</t>
  </si>
  <si>
    <t>M3</t>
  </si>
  <si>
    <t>Kawasaki Motors</t>
  </si>
  <si>
    <t>Wika Australia Pty Ltd</t>
  </si>
  <si>
    <t>Toll Transport Pty Ltd</t>
  </si>
  <si>
    <t xml:space="preserve">Centrewest Industrial Estate, Silverwater </t>
  </si>
  <si>
    <t>The property is located on Silverwater Road adjacent to DEXUS's Egerton Street estate and comprises a six building industrial estate with 12 units. Six of the units front onto Silverwater Road with warehouse and parking access to the rear, another four units front Vore Street at the rear.</t>
  </si>
  <si>
    <t>Christian City Church</t>
  </si>
  <si>
    <t>Chubb Fire Safety Limited</t>
  </si>
  <si>
    <t>Wilson &amp; Bradley</t>
  </si>
  <si>
    <t>DEXUS Industrial Estate, Egerton Street, Silverwater</t>
  </si>
  <si>
    <t>The estate is located on Egerton and Farliola Streets which are in close proximity to Silverwater Road. Silverwater is regarded as one of the premier central west industrial regions in Sydney with major arterials such as Victoria Road, the M4 Motorway and Parramatta Road in close proximity.</t>
  </si>
  <si>
    <t>Payless Shoes Pty Ltd</t>
  </si>
  <si>
    <t>Fidax Foundry Pty Ltd</t>
  </si>
  <si>
    <t>Lease Plan Australia Limited</t>
  </si>
  <si>
    <t>19 Chifley Street, Smithfield 2</t>
  </si>
  <si>
    <t>12 Frederick Street, St Leonards</t>
  </si>
  <si>
    <t>The estate includes 13 office/warehouse units providing approximately 19,300sqm. Frederick Street is located in the St Leonards/Artarmon industrial precinct six kms north of the Sydney CBD.  The units offer modern quality accommodation ranging between 901-2,049 sqm.</t>
  </si>
  <si>
    <t>Advanced Surgical Design &amp; Man</t>
  </si>
  <si>
    <t>R Weatherdon &amp; Co</t>
  </si>
  <si>
    <t>Energy Australia</t>
  </si>
  <si>
    <t>30 Bellrick Street, Acacia Ridge</t>
  </si>
  <si>
    <t>This industrial complex is located on the southern side of Bellrick Street in Acacia Ridge which offers good access to major arterial roadways. Acacia Ridge is located within the southern industrial hub and is 13 kms south of the Brisbane CBD.</t>
  </si>
  <si>
    <t>General Industry</t>
  </si>
  <si>
    <t>Lachlan Schmidt</t>
  </si>
  <si>
    <t>Twentieth Superspace Nominees</t>
  </si>
  <si>
    <t>25 Donkin Street, West End Brisbane</t>
  </si>
  <si>
    <t xml:space="preserve">The complex is located in the inner city, south side suburb of West End, two kms south west of the Brisbane CBD. The immediate surrounding area comprises high-tech office/warehouse developments together with semi-modern warehouses and light industrial premises.  </t>
  </si>
  <si>
    <t>Special Purpose Centre SP12 - Mixed Industry &amp; Business</t>
  </si>
  <si>
    <t>Jason Lynch</t>
  </si>
  <si>
    <t>Datacom Systems</t>
  </si>
  <si>
    <t>Peddle Thorp and Harvey</t>
  </si>
  <si>
    <t>Datacom Systems (QLD) Pty Ltd</t>
  </si>
  <si>
    <t>57-101 Balham Road, Archerfield 3</t>
  </si>
  <si>
    <t xml:space="preserve">The property comprises a semi modern industrial estate located within the industrial suburb of Archerfield approximately 14 kms south of the Brisbane CBD. The estate provides approximately 24,450 sqm across 11 tenancies in seven freestanding buildings. </t>
  </si>
  <si>
    <t>Tim Uhr</t>
  </si>
  <si>
    <t>Austral Bronze Crane Copper</t>
  </si>
  <si>
    <t>BlueScope Steel</t>
  </si>
  <si>
    <t>Coach Concepts</t>
  </si>
  <si>
    <t>15-23 Whicker Road, Gillman</t>
  </si>
  <si>
    <t>SA</t>
  </si>
  <si>
    <t xml:space="preserve">The property is situated within an established industrial precinct in the north-western suburb of Gillman, approximately 12 kms from the Adelaide CBD. Transport to the CBD is via the major transport corridors of the Grand Junction Road and Port Road.  </t>
  </si>
  <si>
    <t>Adelaide</t>
  </si>
  <si>
    <t>General Industry 2</t>
  </si>
  <si>
    <t>Tracy Gornall</t>
  </si>
  <si>
    <t>Elders Limited</t>
  </si>
  <si>
    <t>Target Distribution Centre, Tarras Road, Altona North</t>
  </si>
  <si>
    <t xml:space="preserve">This state-of-the-art 41,447 sqm distribution warehouse was purpose built for Target. The property is located in Altona North, in close proximity to the Western Ring Road and West Gate Freeway with the Melbourne CBD approximately 12 kms to the east. </t>
  </si>
  <si>
    <t>Melbourne, West</t>
  </si>
  <si>
    <t>Special Use Zone 4</t>
  </si>
  <si>
    <t>Target Australia Pty Ltd</t>
  </si>
  <si>
    <t>114 Fairbank Road, Clayton</t>
  </si>
  <si>
    <t>The property is located in the Clayton industrial precinct, an established well-regarded industrial location approximately 20 kms south east of the Melbourne CBD. It is serviced by major road networks including the Monash Freeway and Dandenong Road to the east of the property.</t>
  </si>
  <si>
    <t>Melbourne, South East</t>
  </si>
  <si>
    <t>Industrial 1</t>
  </si>
  <si>
    <t>Ross Smillie</t>
  </si>
  <si>
    <t>Annex Holdings Pty Ltd</t>
  </si>
  <si>
    <t>Pound Road West, Dandenong</t>
  </si>
  <si>
    <t xml:space="preserve">The property is located in the south east of Melbourne, approximately 36 kms from the CBD. The property has excellent access to the South Gippsland Freeway (Monash Freeway), South Gippsland Highway and the recently extended Eastlink. </t>
  </si>
  <si>
    <t>Business 3</t>
  </si>
  <si>
    <t>Sean Lenaghan</t>
  </si>
  <si>
    <t>L'Oreal Australia Pty Ltd</t>
  </si>
  <si>
    <t>Linfox Australia Pty Ltd</t>
  </si>
  <si>
    <t>Fantech Pty Ltd</t>
  </si>
  <si>
    <t>Knoxfield Industrial Estate, Henderson Road, Knoxfield</t>
  </si>
  <si>
    <t xml:space="preserve">The property consists of two office/warehouses in the established industrial precinct of Knoxfield approximately 25 kms south east of Melbourne. The estate is well located with the recently extended Eastlink three kms to the west. </t>
  </si>
  <si>
    <t>Hagemeyer Asia Pacific Pty Ltd</t>
  </si>
  <si>
    <t>250 Forest Road South, Lara</t>
  </si>
  <si>
    <t xml:space="preserve">The property is located at Lara, between the ports of Melbourne and Geelong approximately 57 kms south-west of Melbourne and 10 kms north of Geelong. The property comprises 4 warehouse buildings and a railway spur along the southern boundary.  </t>
  </si>
  <si>
    <t>Melbourne, South West</t>
  </si>
  <si>
    <t>Industrial 2</t>
  </si>
  <si>
    <t>AWH Pty Ltd</t>
  </si>
  <si>
    <t>DEXUS Industrial Estate, Boundary Road, Laverton North (including 440 Doherty's Road) 6</t>
  </si>
  <si>
    <t xml:space="preserve">The property is located in Laverton North, approximately 17 kms to the west of Melbourne’s CBD and Ports. The site is in close proximity to the Western Ring Road which is accessed via the interchange at Boundary Road and the interchange at Fitzgerald Road.  </t>
  </si>
  <si>
    <t>Reagan Walsh</t>
  </si>
  <si>
    <t>Visy Industrial Packaging Pty</t>
  </si>
  <si>
    <t>Bestbar (Vic) Pty Ltd</t>
  </si>
  <si>
    <t xml:space="preserve">12-18 Distribution Drive, Laverton North </t>
  </si>
  <si>
    <t>This chilled distribution facility is in the DEXUS Industrial Estate at Laverton North. The facility provides temperature zones up to 25 degrees and is in close proximity to major transport infrastructure including the Western Ring Road, Princess Freeway, Westgate Freeway and the Deer Park Bypass.</t>
  </si>
  <si>
    <t>AXA</t>
  </si>
  <si>
    <t>Julian Vautin</t>
  </si>
  <si>
    <t>Coles Myer Limited</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</si>
  <si>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</si>
  <si>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sqm plus modern office/warehouses up to 6,000 sqm. </t>
  </si>
  <si>
    <t>Business 3 Zone</t>
  </si>
  <si>
    <t>Richard Isaac</t>
  </si>
  <si>
    <t>Jemena Ltd</t>
  </si>
  <si>
    <t>Fonterra Brands Pty Ltd</t>
  </si>
  <si>
    <t>Paperlinks Australia Pty Ltd</t>
  </si>
  <si>
    <t>13602 12th Street, Chino</t>
  </si>
  <si>
    <t>California</t>
  </si>
  <si>
    <t>USA</t>
  </si>
  <si>
    <t>The property is located one mile south of the Pomona (60) Freeway between Central and Mountain Avenues. The property is a one-story concrete tilt-up, multi-tenant, industrial building with a built-up tar roof system.</t>
  </si>
  <si>
    <t>Inland Empire</t>
  </si>
  <si>
    <t>M2 - 1 Light Industrial</t>
  </si>
  <si>
    <t>Russell McCoy</t>
  </si>
  <si>
    <t>Wright Business Graphics of California</t>
  </si>
  <si>
    <t>Vision Automotive (USA) Inc.</t>
  </si>
  <si>
    <t>Riverside</t>
  </si>
  <si>
    <t>3590 De Forest Circle, Mira Loma</t>
  </si>
  <si>
    <t>The property is located northeast of the I-15 and 60 Freeway interchange off Etiwanda Avenue. The property is a concrete tilt-up, multi-tenant, warehouse building with built-up tar roof systems.</t>
  </si>
  <si>
    <t>Domtar Paper Company</t>
  </si>
  <si>
    <t>1450 E Francis Street, 1951 S Parco Street, 1401 E Cedar Street, Ontario</t>
  </si>
  <si>
    <t>The properties are located at the northeast end of Ontario and accessed via the San Bernardino (10), Pomona (60), and the Ontario (15) freeways. The properties comprise three, concrete tilt-up, multi-tenant, warehouse/flex buildings with built-up tar roof systems.</t>
  </si>
  <si>
    <t>Brian S. Moslenko</t>
  </si>
  <si>
    <t>Lamo Sheepskin</t>
  </si>
  <si>
    <t>Weg Electric Corp</t>
  </si>
  <si>
    <t>Durofix  Inc.</t>
  </si>
  <si>
    <t>1777 S Vintage Avenue, Ontario</t>
  </si>
  <si>
    <t>The property is at the northeast end of Ontario and accessed via the San Bernardino (10), Pomona (60), and the Ontario (15) freeways. The properties comprise five, concrete tilt-up, multi-tenant, warehouse/flex buildings with built-up tar roof systems.</t>
  </si>
  <si>
    <t xml:space="preserve">Skechers USA  Inc. </t>
  </si>
  <si>
    <t xml:space="preserve">4190 Santa Ana Street, Ontario </t>
  </si>
  <si>
    <t>The property is located southwest of the I-10 and I-15 interchange just north of Jurupa Street. The property is a concrete tilt-up, multi-tenant, warehouse/flex building with a built-up tar roof system.</t>
  </si>
  <si>
    <t>John Park</t>
  </si>
  <si>
    <t>Cushman &amp; Wakefield</t>
  </si>
  <si>
    <t>Halsteel Inc.</t>
  </si>
  <si>
    <t>11653 6th Street, 9357 Richmond Place, &amp; 9371 Buffalo Avenue, Rancho Cucamonga</t>
  </si>
  <si>
    <t>Three buildings are located northwest of the I-10/I-15 interchange with Santa Anita Avenue located to the northeast and accessed via the Pomona (60) Freeway. The properties comprise four, concrete tilt-up, multi-tenant, warehouse/flex buildings with built-up tar roof systems.</t>
  </si>
  <si>
    <t>Promotion Alliance International</t>
  </si>
  <si>
    <t>Earthgrains Baking Companies</t>
  </si>
  <si>
    <t>12000 Jersey Court, Rancho Cucamonga</t>
  </si>
  <si>
    <t>The property is located northwest of the I-10 and I-15 interchange off Rochester Avenue with I-15 visibility. The property is a concrete tilt-up, single tenant, warehouse building with a built-up tar roof system.</t>
  </si>
  <si>
    <t>Cambria Corporation</t>
  </si>
  <si>
    <t>Metro Express  Inc.</t>
  </si>
  <si>
    <t>9545 Santa Anita Avenue, Rancho Cucamonga</t>
  </si>
  <si>
    <t>Tech Packaging, Inc.</t>
  </si>
  <si>
    <t>4200 E Santa Ana, Riverside</t>
  </si>
  <si>
    <t>The properties are located at the northeast end of Ontario and accessed via the San Bernardino (10), Pomona (60), and the Ontario (15) freeways. The properties comprise five, concrete tilt-up, multi-tenant, warehouse/flex buildings with built-up tar roof systems.</t>
  </si>
  <si>
    <t>Tree Island Wire (USA) Inc.</t>
  </si>
  <si>
    <t>6530 Altura Boulevard, Buena Park</t>
  </si>
  <si>
    <t>Located adjacent to I-5 at the Los Angeles County/Orange County in the city of La Mirada and Buena Park, the properties have access to the I-5  at Valley View Avenue or Knott Avenue. The properties comprise two, concrete tilt-up, single tenant, warehouse buildings with built-up tar roof systems.</t>
  </si>
  <si>
    <t>Los Angeles</t>
  </si>
  <si>
    <t>Eric M. Witherall</t>
  </si>
  <si>
    <t>Onesource Distributors Llc</t>
  </si>
  <si>
    <t>1100 Hatcher Avenue &amp; 17521 &amp; 17531 Railroad Street, Industry 3</t>
  </si>
  <si>
    <t>The property is approximately one mile off the Pomona (60) Freeway. The property comprises of two one-story buildings concrete title-up, multi-tenant warehouse buildings.</t>
  </si>
  <si>
    <t>World Data &amp; Media Inc.</t>
  </si>
  <si>
    <t>Amida Food Corporation</t>
  </si>
  <si>
    <t>Major International Corp.</t>
  </si>
  <si>
    <t>14489 Industry Circle, La Mirada</t>
  </si>
  <si>
    <t>Located adjacent to I-5 at the Los Angeles County/Orange County in the city of La Mirada, the property has access to the I-5 at Valley View Avenue or Knott Avenue. The property comprises seven, concrete tilt-up, multi-tenant, warehouse buildings with built-up tar roof systems.</t>
  </si>
  <si>
    <t>Eric Witherall</t>
  </si>
  <si>
    <t>Damac Products Inc.</t>
  </si>
  <si>
    <t>Vend Catering Supply  Inc.</t>
  </si>
  <si>
    <t>14501 Artesia Boulevard La Mirada 3</t>
  </si>
  <si>
    <t>The property is located in the city of La Mirada, in Los Angeles County and has access to both the I-5 and I-91 Freeways. The site offers 277,564 sf of lettable area, including a furniture showroom and clear heights to approx. 32 feet in the warehouse.</t>
  </si>
  <si>
    <t>Industrial/Warehouse</t>
  </si>
  <si>
    <t>M2, Heavy Industrial</t>
  </si>
  <si>
    <t>Living Spaces</t>
  </si>
  <si>
    <t xml:space="preserve">14555 Alondra  Boulevard, La Mirada </t>
  </si>
  <si>
    <t>Kittrich Corporation</t>
  </si>
  <si>
    <t>This is a 292,080 sf, divisible, distribution /manufacturing. The building features 26 dock high loading doors and 26 feet warehouse clearance.</t>
  </si>
  <si>
    <t>Iron Mountain</t>
  </si>
  <si>
    <t>3550 Tyburn Street &amp; 3332–3424 N.San Fernando Road, Los Angeles</t>
  </si>
  <si>
    <t xml:space="preserve">The property comprises seven, concrete tilt-up, multi-tenant, warehouse buildings with built-up tar roof systems and are located between Glendale Boulevard and Fletcher Drive with regional access provided by the I-5 or the Glendale Freeway at San Fernando Road. </t>
  </si>
  <si>
    <t>Freehold with Leasehold Parcel</t>
  </si>
  <si>
    <t>LA MZ-1</t>
  </si>
  <si>
    <t>Anderson Printing</t>
  </si>
  <si>
    <t>Staples Contract &amp; Commercial</t>
  </si>
  <si>
    <t xml:space="preserve">The property is a five-story Class A suburban office building in Santa Clarita, California, with covered parking for 380 cars plus an additional 134 cars uncovered. The development was completed July 2008 and is fully leased to a single tenant. </t>
  </si>
  <si>
    <t>BP Business Park</t>
  </si>
  <si>
    <t>Silver</t>
  </si>
  <si>
    <t>Lourdes Alamilla</t>
  </si>
  <si>
    <t>Advanced Bionics - Parking</t>
  </si>
  <si>
    <t>9210 San Fernando Road, Sun Valley</t>
  </si>
  <si>
    <t>The property is located north of the intersection of the Golden State (5) Freeway and the Hollywood (170) Freeway on San Fernando Road at Sheldon Street. The property is a concrete tilt-up, multi-tenant, warehouse/flex building with a membrane/EPDM roof system.</t>
  </si>
  <si>
    <t>M1 - 1</t>
  </si>
  <si>
    <t>FedEx Ground Package System</t>
  </si>
  <si>
    <t>7510-7520 Airway Road, San Diego</t>
  </si>
  <si>
    <t>The property is located in Otay Mesa off the 905 Freeway at the corner of Britannia Way and Airway Road. The 905 Freeway is located 12 miles east of the San Diego (5) Freeway. The property is a concrete tilt-up, multi-tenant, warehouse/flex building with a built-up tar roof system.</t>
  </si>
  <si>
    <t>San Diego</t>
  </si>
  <si>
    <t>M2-1 Light Industrial</t>
  </si>
  <si>
    <t>Bestech Trading USA Ltd</t>
  </si>
  <si>
    <t>Kent West Corporate Park, 21902 64th Avenue S, Kent</t>
  </si>
  <si>
    <t>Washington</t>
  </si>
  <si>
    <t>Kent West Corporate Park is located along the west side of the West Valley Highway (68th Avenue South), one half miles south of S. 212th Street. The property has excellent frontage on West Valley Highway, with easy access to Interstate 5 and Highway 167.</t>
  </si>
  <si>
    <t>Seattle</t>
  </si>
  <si>
    <t>M-1 Industrial Park District</t>
  </si>
  <si>
    <t>K. Lee</t>
  </si>
  <si>
    <t>Graebel/Quality Movers Inc.</t>
  </si>
  <si>
    <t>Bridport-Air Carrier Inc.</t>
  </si>
  <si>
    <t>Riverbend Commerce Park, 8005 South 266th Street &amp; 26507 79th Avenue South, Kent</t>
  </si>
  <si>
    <t>Riverbend Commerce Park is located approximately 2 miles east of I-167 and south of S. 259th Street and Green River Road. The properties comprise two, one-story, concrete tilt-up, multi-tenant, warehouse building with a build up tar roof system.</t>
  </si>
  <si>
    <t>Domino S Pizza  Llc</t>
  </si>
  <si>
    <t>JFC International  Inc.</t>
  </si>
  <si>
    <t>Northern Sales Company  Inc.</t>
  </si>
  <si>
    <t xml:space="preserve">3691 North Perris Boulevard, Perris </t>
  </si>
  <si>
    <t>The property is rectangular and makes up an entire block along Perris Boulevard, between Dawes Street and Morgan Street. Access to the site is possible from both Perris Boulevard at the front of the property and at the rear by Redlands Avenue.</t>
  </si>
  <si>
    <t>Warehouse</t>
  </si>
  <si>
    <t>Light Industrial (FTZ)</t>
  </si>
  <si>
    <t>Whirlpool Corporation</t>
  </si>
  <si>
    <t>13201 South Orange Avenue, Orlando</t>
  </si>
  <si>
    <t>Florida</t>
  </si>
  <si>
    <t xml:space="preserve">The property is a one-story tilt up concrete panel wall and steel column building with 32" clear height, two drive in doors, 44 dock high doors and 250 trailer parking stalls. The building offers a 6" reinforced concrete slab handling 4,000 PSI, a steel bar joist and metal decking structure with a three-ply roof system with modified bitumen cap. </t>
  </si>
  <si>
    <t>Orlando</t>
  </si>
  <si>
    <t>S-2 Low Hazard Storage</t>
  </si>
  <si>
    <t>Brennon Chadwick</t>
  </si>
  <si>
    <t>195 King Mill Road, McDonough</t>
  </si>
  <si>
    <t>Georgia</t>
  </si>
  <si>
    <t xml:space="preserve">The facility consists of two equally sized buildings joined by three connectors. The building has a 32' clear height, 6 drive-in doors, 310 dock-high doors and 697 trailer parking stalls. The facility is served by a railroad spur that is connected to the Norfolk Southern line. </t>
  </si>
  <si>
    <t>Atlanta</t>
  </si>
  <si>
    <t xml:space="preserve">M2 Industrial </t>
  </si>
  <si>
    <t>T.Guarnieri</t>
  </si>
  <si>
    <t>6241 Shook Road, Lockbourne, Columbus</t>
  </si>
  <si>
    <t>Ohio</t>
  </si>
  <si>
    <t>The property is located at the northwest corner of London Groveport Road and Shook Road in the southeast area of Columbus, southeast of Interstate 270 and north of Rickenbacker International Airport.</t>
  </si>
  <si>
    <t>Columbus</t>
  </si>
  <si>
    <t>LM - Manufacturing</t>
  </si>
  <si>
    <t>Certified</t>
  </si>
  <si>
    <t>James Scott</t>
  </si>
  <si>
    <t>19700 38th Avenue East, Spanaway</t>
  </si>
  <si>
    <t xml:space="preserve">This one-story building was constructed with a structural steel frame and pre-cast concrete. The building has a 32' clear height, 2 drive-in doors, 70 dock-high doors and 218 trailer parking stalls. The facility is served by a new enclosed railroad spur that is connected to the Tacoma Rail line. </t>
  </si>
  <si>
    <t>EC (Employee Center)</t>
  </si>
  <si>
    <t>Gold</t>
  </si>
  <si>
    <t>A. Schroeder</t>
  </si>
  <si>
    <t xml:space="preserve"> Ontario</t>
  </si>
  <si>
    <t>Canada</t>
  </si>
  <si>
    <t>Toronto</t>
  </si>
  <si>
    <t>300 Townpark Drive, Kennesaw</t>
  </si>
  <si>
    <t>Northwest submarket, proximate to both I-75 and I-575 via Chastain Road. The property comprises two one-story concrete tilt up, multi-tenant flex buildings with membrane/EPDM roof systems.</t>
  </si>
  <si>
    <t>OS</t>
  </si>
  <si>
    <t>Trisha P. Guarnieri</t>
  </si>
  <si>
    <t>Dedicated Transport Services</t>
  </si>
  <si>
    <t>Advantage Plus Inc.</t>
  </si>
  <si>
    <t>Total Therapeutic Mgmt  Inc.</t>
  </si>
  <si>
    <t>1000-1200 Williams Street NW,  Atlanta 2</t>
  </si>
  <si>
    <t>Fort Holabird Industrial, 1811 &amp; 1831 Portal Street, &amp; 6615 Tributary Street,  Baltimore</t>
  </si>
  <si>
    <t>Maryland</t>
  </si>
  <si>
    <t>The buildings are located within one mile of the Interstate 95, Interstate 895 and the Port of Baltimore. Three, one story, brick and block composite flex buildings.</t>
  </si>
  <si>
    <t>Baltimore</t>
  </si>
  <si>
    <t>M-2-1 Industrial</t>
  </si>
  <si>
    <t>Richard Mupo</t>
  </si>
  <si>
    <t>FedEx Ground Package</t>
  </si>
  <si>
    <t>CCL Insertco</t>
  </si>
  <si>
    <t>Betson Coin-Op Distributing Co</t>
  </si>
  <si>
    <t>9112 Guilford Road, Columbia</t>
  </si>
  <si>
    <t>Located off Route 32, just East of I-95. One story, masonry, single tenant, flex building. Roof system is membrane/EPDM.</t>
  </si>
  <si>
    <t>NT</t>
  </si>
  <si>
    <t>Sandy Spring Nat L Bank Of Md</t>
  </si>
  <si>
    <t>8155 Stayton Drive, Jessup</t>
  </si>
  <si>
    <t>Located in the Balt/Wash Industrial Park which is just off Route 1 between Route 175 and Route 32. One story, masonry, multi-tenant warehouse/flex building. Roof system is built-up tar.</t>
  </si>
  <si>
    <t>M-2 Manufacturing Heavy</t>
  </si>
  <si>
    <t>ThyssenKrupp Indus Svcs Na</t>
  </si>
  <si>
    <t>Apex Xpress  Inc.</t>
  </si>
  <si>
    <t xml:space="preserve">8306 Patuxent Range Road &amp; 8332 Bristol Court, Jessup </t>
  </si>
  <si>
    <t>Located in the Balt/Wash Industrial Park (BWIP), which is just off of US Route 1 between Route 175 and Route 32. One story, concrete tilt up multi-tenant warehouse buildings. Roof system is membrane/EPDM.</t>
  </si>
  <si>
    <t>Eastern Connection Company</t>
  </si>
  <si>
    <t>Vorbeck Materials Corp</t>
  </si>
  <si>
    <t>Atlantech Distribution, Inc.</t>
  </si>
  <si>
    <t>8350 &amp; 8351 Bristol Court, Jessup</t>
  </si>
  <si>
    <t>Located in the Balt/Wash Industrial Park (BWIP), which is just off US Route 1 between Route 175 and Route 32. Two, one story, concrete tilt up multi-tenant warehouse buildings. Roof systems are membrane/EPDM.</t>
  </si>
  <si>
    <t>SPC  Inc.</t>
  </si>
  <si>
    <t>Projection Video Services</t>
  </si>
  <si>
    <t>Restaurant Technologies  Inc.</t>
  </si>
  <si>
    <t xml:space="preserve">MD Wholesale Food Market, 7951 Ocean Avenue &amp; 7970 Tarbay Drive, Jessup </t>
  </si>
  <si>
    <t>The buildings are located in the MD Wholesale Food Market which is just off US Route 1 at Route 175. Two, one story, masonry and metal, multi-tenant warehouse buildings. Roof systems are metal.</t>
  </si>
  <si>
    <t>M-1</t>
  </si>
  <si>
    <t>B&amp;E Storage</t>
  </si>
  <si>
    <t>Del Monte Fresh Produce Na-Ren</t>
  </si>
  <si>
    <t>1015 &amp; 1025 West Nursery Road, Linthicum Heights</t>
  </si>
  <si>
    <t>Located just east of the intersection of I-295 (Balt/Wash Expressway) and I-695 (Balt Beltway) interchange. Two one-story, masonry and metal, multi-tenant, warehouse/flex buildings. Roof systems are metal.</t>
  </si>
  <si>
    <t>W1 - Industrial Park District</t>
  </si>
  <si>
    <t>Tender Heart Group  Llc</t>
  </si>
  <si>
    <t>ACS State &amp; Local Solutions</t>
  </si>
  <si>
    <t>Sir Speedy (Old Field Point)</t>
  </si>
  <si>
    <t>Cabot Techs, 989-991 Corporate Boulevard, Linthicum Heights</t>
  </si>
  <si>
    <t>Located just northeast of the intersection of I-295 (Balt/Wash Expressway) and I-95. One-story, masonry, multi-tenant, flex buildings. Roof systems are membrane/EPDM.</t>
  </si>
  <si>
    <t>Concentra Health Services</t>
  </si>
  <si>
    <t>Verizon Select Services  Inc.</t>
  </si>
  <si>
    <t>NE Baltimore, 21 &amp; 23 Fontana Lane, Rosedale</t>
  </si>
  <si>
    <t>The buildings are located just off Route 7, one-half mile north of I-695 (Baltimore Beltway). Two, one story, masonry multi-tenant warehouse/flex buildings.  Roof systems are membrane/EPDM.</t>
  </si>
  <si>
    <t>ML-IM</t>
  </si>
  <si>
    <t>Master Seal  Inc.</t>
  </si>
  <si>
    <t>Motionsoft  Inc.</t>
  </si>
  <si>
    <t>3520-3600 Westinghouse Boulevard, Charlotte</t>
  </si>
  <si>
    <t>North Carolina</t>
  </si>
  <si>
    <t>The property is southwest of I-485 and northeast of Route 160 at the intersection of Westinghouse Blvd and Goodrich Drive. Four one story, concrete tilt-up masonry, single tenant warehouse buildings. Roof systems are membrane EPDM.</t>
  </si>
  <si>
    <t>Charlotte</t>
  </si>
  <si>
    <t>I-2</t>
  </si>
  <si>
    <t>CPP International</t>
  </si>
  <si>
    <t>Snider  Inc.</t>
  </si>
  <si>
    <t>Combi USA, Inc.</t>
  </si>
  <si>
    <t>9900 Brookford Street, Charlotte</t>
  </si>
  <si>
    <t>The property is located northwest Intersection of I-77, Westinghouse Blvd exit and southwest of the I-485, Tyron Avenue exit.  One story, masonry, multi-tenant warehouse building. Roof systems are membrane EPDM.</t>
  </si>
  <si>
    <t>Matt Bilger</t>
  </si>
  <si>
    <t>Visy Recycling  Inc.</t>
  </si>
  <si>
    <t>10013-11093 Kenwood Road, Cincinnati</t>
  </si>
  <si>
    <t>The property is located just west of the I-71/I-275 interchange. Seven one story, concrete tilt-up/masonry and metal, single/multi- tenant warehouse buildings. Roof systems are built up tar and metal.</t>
  </si>
  <si>
    <t>Cincinnati</t>
  </si>
  <si>
    <t>M-1 Industrial District</t>
  </si>
  <si>
    <t>Commonwealth  Inc.</t>
  </si>
  <si>
    <t>GSA/US Environment</t>
  </si>
  <si>
    <t>World Park, 9756 &amp; 9842 International Boulevard, Cincinnati</t>
  </si>
  <si>
    <t>West of I-75 and east of Route 747. The property is located near the intersection of International Blvd and Duff Drive. Two one story, concrete tilt-up, single tenant warehouse buildings. Roof systems are built up tar.</t>
  </si>
  <si>
    <t>M-2 General Industrial</t>
  </si>
  <si>
    <t>1825 Airport Exchange Boulevard, Erlanger</t>
  </si>
  <si>
    <t>Kentucky</t>
  </si>
  <si>
    <t>The property is located north of the I-275, Mineola Pike exit. One story, concrete tilt-up multi-tenant flex building. Roof system is membrane/EPDM.</t>
  </si>
  <si>
    <t>I-1</t>
  </si>
  <si>
    <t>Ben Zapp</t>
  </si>
  <si>
    <t>Kuehne + Nagel Inc.</t>
  </si>
  <si>
    <t>Concentra Health Services--Ren</t>
  </si>
  <si>
    <t>Transgroup Worldwide Logistics</t>
  </si>
  <si>
    <t>7453 Empire Drive, Florence</t>
  </si>
  <si>
    <t>Proximate to I-71/I-75 &amp; Dixie Hwy just southwest of the Dixie Highway and Industrial Road intersection. Three one story, masonry single/multi-tenant warehouse buildings. Roof systems are membrane/EPDM.</t>
  </si>
  <si>
    <t>BWF America</t>
  </si>
  <si>
    <t xml:space="preserve">Healthcare Waste Solutions of Ky Inc. </t>
  </si>
  <si>
    <t>7930 &amp; 7940 Kentucky Drive, Florence</t>
  </si>
  <si>
    <t>The property is located just east of I-71/I-75, proximate to Dixie Highway and Industrial Road intersection. Two one story, concrete tilt-up &amp; masonry and metal, single/multi- tenant warehouse/flex buildings. Roof systems are membrane/EPDM and metal.</t>
  </si>
  <si>
    <t>IRS/General Services Admin.</t>
  </si>
  <si>
    <t>Graham Packaging Pet Technologies</t>
  </si>
  <si>
    <t>Tripack Llc</t>
  </si>
  <si>
    <t>1910 International Way, Hebron</t>
  </si>
  <si>
    <t>Located at the intersection of I-275 and North Bend Road at South Park. One story, concrete tilt-up, single tenant warehouse building. Roof system is membrane/EPDM.</t>
  </si>
  <si>
    <t>Qualis Automotive</t>
  </si>
  <si>
    <t>3368-3372 Turfway Road, Erlanger 2</t>
  </si>
  <si>
    <t>5-11 Spiral Drive, Florence 2</t>
  </si>
  <si>
    <t>124 Commerce Boulevard, Loveland 2</t>
  </si>
  <si>
    <t>2700 International Street, Columbus</t>
  </si>
  <si>
    <t>Northwest of the I-270 and Roberts Road interchange. Single one story concrete tilt up, multi tenant warehouse building. Roof system is membrane/EPDM.</t>
  </si>
  <si>
    <t>M Manufacturing District</t>
  </si>
  <si>
    <t>4343 &amp; 4401 Equity Drive, 1614-1634 Westbelt Drive &amp; 1901-1919 Dividend Drive, Columbus</t>
  </si>
  <si>
    <t xml:space="preserve">The properties are located just north of the I-70 and I-270 interchange, between Tribune Road and Roberts Road. Four one story, concrete tilt up, multi tenant warehouse/flex buildings. Roof systems are built-up tar and membrane/EPDM.  </t>
  </si>
  <si>
    <t>M-2 Manufacturing District</t>
  </si>
  <si>
    <t>Sygma Network Of Ohio  Inc.</t>
  </si>
  <si>
    <t xml:space="preserve">SE Columbus, 2626 Port Road, Columbus </t>
  </si>
  <si>
    <t>Intersection of 270 and Alum Creek Drive at Rickenbacker Airport. Two one story, concrete tilt up, multi tenant warehouse buildings.</t>
  </si>
  <si>
    <t>Industrial, City of Columbus</t>
  </si>
  <si>
    <t>1999 Westbelt Drive, Columbus 2</t>
  </si>
  <si>
    <t>2550 John Glenn Avenue, Columbus 2</t>
  </si>
  <si>
    <t>912 113th Street &amp; 2300 East Randoll Mill Road, Arlington</t>
  </si>
  <si>
    <t>Texas</t>
  </si>
  <si>
    <t>912 113th Street is located near Interstate Highway 30 in Arlington, Texas.  2300 Randoll Mill Road is located between Interstate Highway 30 and Interstate Highway 20. The properties comprise two single story, concrete tilt up, single tenant, flex buildings with membrane/EPDM roof systems.</t>
  </si>
  <si>
    <t>Dallas</t>
  </si>
  <si>
    <t>IM - Industrial Manufacturing</t>
  </si>
  <si>
    <t>Kurt Smook</t>
  </si>
  <si>
    <t>555 Airline Drive, Coppell</t>
  </si>
  <si>
    <t>Situated east of Highway 35 in Carrollton, Texas, the property can be accessed from Dickerson Parkway or Bradley Lane and is a single story, concrete tilt up, single tenant, office/warehouse building with membrane/EPDM roof systems.</t>
  </si>
  <si>
    <t>Office/Warehouse</t>
  </si>
  <si>
    <t>Mentor Texas L.P.</t>
  </si>
  <si>
    <t>11411, 11460-11480 &amp; 11550-11560 Hillguard Road, Dallas</t>
  </si>
  <si>
    <t>The properties are located east of I-635 between Forest Lane and Miller Road. The properties comprise three single story, concrete tilt up, multi-tenant, warehouse/flex buildings with membrane/EPDM roof systems.</t>
  </si>
  <si>
    <t>IR - Industrial Research District</t>
  </si>
  <si>
    <t>Filtration Group  Inc. - Ren</t>
  </si>
  <si>
    <t>Brothers Produce  Inc.</t>
  </si>
  <si>
    <t>1900 Diplomat Drive, Dallas</t>
  </si>
  <si>
    <t>Located west of Highway 35 in Carrollton, Texas, the property is accessible by Benchmark Drive and Diplomat Drive. The property is a single story, concrete tilt up, multi-tenant, flex building with a built up tar roof system.</t>
  </si>
  <si>
    <t>LI -1  Light Industrial</t>
  </si>
  <si>
    <t>Statement Systems  Inc.</t>
  </si>
  <si>
    <t>2055 Diplomat Drive, Dallas</t>
  </si>
  <si>
    <t>Located west of Highway 35 in Carrollton, Texas, the property is accessible by Benchmark Drive and Diplomat Drive. The property is a single story, concrete tilt up, single tenant, flex building with a built up tar roof system.</t>
  </si>
  <si>
    <t>CTC at Valwood, 13755 Hutton Drive, Dallas</t>
  </si>
  <si>
    <t>This building is located in the northwest region of Dallas County on the  intersection of Hutton Drive and Hutton Court between Route 175 and Route 32. The property has concrete tilt wall panels with a glass storefront and is a multi-tenant, flex building with membrane/EPDM roof systems.</t>
  </si>
  <si>
    <t>LI -1 Light Industrial</t>
  </si>
  <si>
    <t>Lanvera  Ltd.</t>
  </si>
  <si>
    <t>11011 Regency Crest Drive, Garland</t>
  </si>
  <si>
    <t>The property is located east of I-635 in the city of Dallas, Texas. It is accessible from Sanden Drive and Regency Crest Drive. The property is a single story, concrete tilt up, multi-tenant, warehouse building with a built up tar roof system.</t>
  </si>
  <si>
    <t xml:space="preserve">IR - Industrial Research </t>
  </si>
  <si>
    <t>Trane</t>
  </si>
  <si>
    <t>Magneto Power  Llc - Ren</t>
  </si>
  <si>
    <t>Star Ac Supply  Inc.</t>
  </si>
  <si>
    <t>Garland Jupiter, Garland 4 6</t>
  </si>
  <si>
    <t>This 25.6 acre development land site was purchased on 30 June 2006 and is located in Garland, Dallas, Texas.</t>
  </si>
  <si>
    <t>Develop Prop</t>
  </si>
  <si>
    <t>1600-1700 Capital Avenue, Plano</t>
  </si>
  <si>
    <t>These buildings are located north of I-90 in Plano, Texas and comprise two, single story, concrete tilt-up, multi-tenant, warehouse/flex buildings with built up tar roof systems.</t>
  </si>
  <si>
    <t>Moco Enterprises  Llc</t>
  </si>
  <si>
    <t>Drucker Labs  L.P.</t>
  </si>
  <si>
    <t>Optical Cable Corporation</t>
  </si>
  <si>
    <t>1800-1808 10th Street, Plano</t>
  </si>
  <si>
    <t>These properties are located north of I-90 in Plano, Texas and comprise two, multi-tenant, concrete tilt-up, warehouse/flex buildings with built up tar roof systems.</t>
  </si>
  <si>
    <t>Drinks Unique  Inc.</t>
  </si>
  <si>
    <t>Bbimbo Bakeries</t>
  </si>
  <si>
    <t>Platinum Glass Texas  Llc</t>
  </si>
  <si>
    <t>2701, 2801, 2805 East Plano Parkway &amp; 2700 Summit Avenue, Plano</t>
  </si>
  <si>
    <t>Located north of I-90 and east of the North Central Expressway, the properties are accessible from East Plano Parkway and comprise four single story, concrete tilt-up, multi-tenant, warehouse/flex buildings with built up tar roof systems.</t>
  </si>
  <si>
    <t>RT - Research Technology</t>
  </si>
  <si>
    <t>Xo Communications  Inc.</t>
  </si>
  <si>
    <t>Adams Golf</t>
  </si>
  <si>
    <t>Anres Technologies Corporation</t>
  </si>
  <si>
    <t>3601 East Plano Parkway &amp; 1000 Shiloh Road, Plano</t>
  </si>
  <si>
    <t>Located north of I-90 and east of the North Central Expressway, the properties are accessible from East Plano Parkway and comprise two single story, concrete tilt-up, multi-tenant, warehouse/flex buildings with membrane/EPDM roof systems.</t>
  </si>
  <si>
    <t>Genband Inc.</t>
  </si>
  <si>
    <t>Precision Technology  Inc.</t>
  </si>
  <si>
    <t>Delcom Group  L.P.</t>
  </si>
  <si>
    <t>820-860 F Avenue, Plano</t>
  </si>
  <si>
    <t>The property is located east of the North Central Expressway in Plano, Texas. The property comprises three single story, masonry, multi-tenant, flex buildings with built up tar roof systems.</t>
  </si>
  <si>
    <t>LI 1 - Light Industrial</t>
  </si>
  <si>
    <t>Hope S Door Inc.</t>
  </si>
  <si>
    <t>Secure One Data Solutions  Llc</t>
  </si>
  <si>
    <t>Plano Parkway, Plano 4 6</t>
  </si>
  <si>
    <t>This 13.5 acre development land site was purchased on 30 June 2006 and is located in Plano, Dallas, Texas.</t>
  </si>
  <si>
    <t>885 East Collins Boulevard, Richardson</t>
  </si>
  <si>
    <t>The property is located east of the North Central Expressway in the city of Richardson, Texas. It is accessible from Firman Drive and Collins Boulevard and is a single story, concrete tilt-up, multi-tenant, flex building with a membrane/EPDM roof system.</t>
  </si>
  <si>
    <t>IM (1) SPL</t>
  </si>
  <si>
    <t>Premier Systems</t>
  </si>
  <si>
    <t>Verity Group (Laser Works)</t>
  </si>
  <si>
    <t>New Life Ministries</t>
  </si>
  <si>
    <t>850 North Lake Drive, Weatherford</t>
  </si>
  <si>
    <t>Located just north of Beltline Road in the city of Coppell, Texas, the property is accessible from Beltline Road and North Lake Drive and is a single story, concrete tilt up, multi-tenant, warehouse/distribution building with a built up tar roof system.</t>
  </si>
  <si>
    <t>Michaels Stores Procurement Co</t>
  </si>
  <si>
    <t>6350 &amp; 6360 Brackbill Boulevard, Mechanicsburg 2</t>
  </si>
  <si>
    <t>Pennsylvania</t>
  </si>
  <si>
    <t>Harrisburg</t>
  </si>
  <si>
    <t>Braemar Ridge, 7500 West 78th Street, Bloomington</t>
  </si>
  <si>
    <t>Minnesota</t>
  </si>
  <si>
    <t>The property is located in the southwest submarket on the north side of Interstate 494 frontage road between Highway 169 and Highway 100. One-story, concrete block construction with steel columns and brick veneer and decorative metal canopies, multi-tenant flex building.</t>
  </si>
  <si>
    <t>Minneapolis</t>
  </si>
  <si>
    <t>FD-2, Freeway Development and FD-2 (FH), Freeway Development Flood Hazard</t>
  </si>
  <si>
    <t>Bill Wheatley</t>
  </si>
  <si>
    <t>Sterling Critical Products</t>
  </si>
  <si>
    <t>Gracious Gifts</t>
  </si>
  <si>
    <t>Ron Clark Construction</t>
  </si>
  <si>
    <t>Brooklyn Park Interstate Center, 7700 68th Avenue, Brooklyn Park</t>
  </si>
  <si>
    <t xml:space="preserve">The property is a one-story, concrete block with steel frame construction, multi-tenant warehouse building located in the Northwest submarket  with access from the intersection of Interstate 694 and County Road 81. </t>
  </si>
  <si>
    <t>I-1, Limited Industrial District</t>
  </si>
  <si>
    <t>Exhibit Partners</t>
  </si>
  <si>
    <t>JL Rosewood Corporation--Ren</t>
  </si>
  <si>
    <t>Eagandale Business Campus, 1285 &amp; 1301 Corporate Centre Drive 1230 &amp; 1270 Eagan Industrial Road, Eagan</t>
  </si>
  <si>
    <t xml:space="preserve">The property provides four one-story, concrete block with brick fascia, multi-tenant flex buildings and is located in the south central submarket, just south of Interstate 494 and Pilot Knob Road. The Minneapolis International Airport is located within 5 miles of the property. </t>
  </si>
  <si>
    <t>I-1, Limited Industrial District and located in MSP Noise Exposure Zone 3</t>
  </si>
  <si>
    <t>Marty Shearer</t>
  </si>
  <si>
    <t>Micromedics Inc. -- Ren 1</t>
  </si>
  <si>
    <t>Dg Anderson Consulting Inc.</t>
  </si>
  <si>
    <t>Braemar Inc. &amp; Biotel Inc.</t>
  </si>
  <si>
    <t>6105 Trenton Lane North, Minneapolis</t>
  </si>
  <si>
    <t>Trenton Lane is located off Hwy 169, just south of the Hwy 169 and I-694 interchange. I-694 serves as a beltway for the Twin Cities. One story, pre-cast concrete tilt-up, single tenant, warehouse building. Roof system is built up tar.</t>
  </si>
  <si>
    <t>I-2 Industrial, City of Plymouth</t>
  </si>
  <si>
    <t>Select Comfort Corporation</t>
  </si>
  <si>
    <t>2222-2298 Wooddale Drive, St Paul</t>
  </si>
  <si>
    <t>Located off Hwy 10 and 35E, just north of the I-35/I-694 interchange. I-694 serves as a beltway for the Twin Cities. Four one story, masonry, multi-tenant, warehouse buildings. Roof systems are membrane/EPDM.</t>
  </si>
  <si>
    <t>PUD, City of Mounds View</t>
  </si>
  <si>
    <t>Quanex Corporation - Ren</t>
  </si>
  <si>
    <t>Us Geological Survey</t>
  </si>
  <si>
    <t>Diversified Laboratory Testing</t>
  </si>
  <si>
    <t>2950 Lexington Avenue South, St Paul</t>
  </si>
  <si>
    <t>Located off the Loan Oak Road exit 35E, just south of the I-35 E/I- 494 interchange. I-494 connects with I-694 serving as a belt way for the twin cities. One story, concrete tilt-up, multi-tenant, warehouse building. Roof system is built up tar.</t>
  </si>
  <si>
    <t>I 1 - Limited Industrial</t>
  </si>
  <si>
    <t>High Performance Academy</t>
  </si>
  <si>
    <t>Florstar Sales</t>
  </si>
  <si>
    <t>Packnet  Ltd</t>
  </si>
  <si>
    <t>8575 Monticello Lane, Osseo 2</t>
  </si>
  <si>
    <t xml:space="preserve">300 &amp; 405-444 Swann Avenue, 2402-2520 Oakville Street &amp; 2412-2610 Jefferson Davis Highway, Alexandria </t>
  </si>
  <si>
    <t>Virginia</t>
  </si>
  <si>
    <t>The properties are located in the I-395 corridor submarket at the rear of Oakville Industrial Park along Route 1, approximately 3 miles south of Washington DC and one mile south of Ronald Reagan Airport. The five industrial assets are masonry and metal, multi-tenant, warehouse buildings.</t>
  </si>
  <si>
    <t>Northern Virginia</t>
  </si>
  <si>
    <t>I - Industrial</t>
  </si>
  <si>
    <t>M. Savage</t>
  </si>
  <si>
    <t>Chesapeake Resource (Vault)</t>
  </si>
  <si>
    <t>Lettercomm  Inc.</t>
  </si>
  <si>
    <t>Harris Corporation</t>
  </si>
  <si>
    <t>326-446 Calvert Avenue &amp; 401-403 Murry's Avenue, Alexandria</t>
  </si>
  <si>
    <t>The properties are located in the I-395 corridor submarket at the rear of Oakville Industrial Park along Route 1, approximately 3 miles south of Washington DC and one mile south of Ronald Reagan Airport. The three properties are masonry and metal, multi-tenant, warehouse buildings with built up tar roof systems.</t>
  </si>
  <si>
    <t>United Refrigeration  Inc.</t>
  </si>
  <si>
    <t>Capitol Closet Design</t>
  </si>
  <si>
    <t>A Dog S Day Out  Llc</t>
  </si>
  <si>
    <t>44633-44645 Guilford Road &amp; 21641 Beaumeade Circle, Ashburn</t>
  </si>
  <si>
    <t>The buildings are located in Beaumeade Corporate Park located just off Waxpool Road in Ashburn, approximately six miles north of the Washington-Dulles International Airport and approximately 30 miles west of Washington DC. The property is readily accessible from State Road 28 via public roadways.</t>
  </si>
  <si>
    <t>PD - IP, Loudon County</t>
  </si>
  <si>
    <t>Prototype Productions Inc-Ren1</t>
  </si>
  <si>
    <t>Transcore  Lp</t>
  </si>
  <si>
    <t>Advanced Global Construction</t>
  </si>
  <si>
    <t>CTC at Dulles, 13555 EDS Drive, Herndon</t>
  </si>
  <si>
    <t>The property is located just east of the Washington-Dulles International Airport and is proximate to Sully Road at the intersection of McLearen Road and EDS Drive. The property is a single story, concrete tilt-up, single tenant, office building with a membrane/EPDM roof system.</t>
  </si>
  <si>
    <t>US Government (TSA)</t>
  </si>
  <si>
    <t>Atlantic Corporate Park, 45600 Woodland Road, Sterling 2</t>
  </si>
  <si>
    <t>7500 Exchange Drive, Orlando</t>
  </si>
  <si>
    <t>The property is located in Orlando Central Park in Southwest Orlando. Access is provided by I-4 to the west, the Beeline Expressway to the south and Florida's Turnpike to the east. The property is a concrete tilt-up, multi-tenant, warehouse/flex building with a membrane/EPDM roof system.</t>
  </si>
  <si>
    <t>I-3 by Orange County Planning and Zoning</t>
  </si>
  <si>
    <t>T. Guarnieri</t>
  </si>
  <si>
    <t>Kaycan Ltd</t>
  </si>
  <si>
    <t>Keystone Automotive Operations</t>
  </si>
  <si>
    <t>Northwest Plumbing Group</t>
  </si>
  <si>
    <t>Orlando Central Park, 7600 Kingspointe Parkway, 8259 Exchange Drive, 7451-7488 Brokerage Drive &amp; 2900-2901 Titan Row, Orlando</t>
  </si>
  <si>
    <t>The properties are located in Orlando Central Park in Southwest Orlando and are accessible by I-4, the Beeline Expressway and Florida's Turnpike. The properties comprise seven, concrete tilt-up, multi-tenant, warehouse/flex buildings with multi-ply, built-up asphalt roof systems.</t>
  </si>
  <si>
    <t>Vistar Corporation</t>
  </si>
  <si>
    <t>Universal City Development Partners</t>
  </si>
  <si>
    <t>Darden Restaurant</t>
  </si>
  <si>
    <t>1000 South Priest Drive, Phoenix</t>
  </si>
  <si>
    <t>Arizona</t>
  </si>
  <si>
    <t>The property is located east of I-10 between University Drive and Broadway Road. The property is a one-story concrete tilt-up, single tenant, flex building with a built-up tar roof system.</t>
  </si>
  <si>
    <t>Phoenix</t>
  </si>
  <si>
    <t>P. Wilson</t>
  </si>
  <si>
    <t>105-107 South 41st Avenue, Phoenix</t>
  </si>
  <si>
    <t>The property is located one mile south of I-10 at West Van Buren Street and South 41st Avenue. The property comprises two, concrete tilt-up, multi-tenant, warehouse building with built-up tar roof systems.</t>
  </si>
  <si>
    <t>A-2</t>
  </si>
  <si>
    <t>Bryan Dragoo</t>
  </si>
  <si>
    <t>Spicers Paper Inc.</t>
  </si>
  <si>
    <t>Purcell Tire Company</t>
  </si>
  <si>
    <t>1429-1439 South 40th Avenue, Phoenix</t>
  </si>
  <si>
    <t>The property is located approximately 2.5 miles west of I-17 and south of West Buckeye Road. The property comprises two, one-story concrete tilt-up, multi-tenant, warehouse buildings with built-up tar roof systems.</t>
  </si>
  <si>
    <t>S.P. Richards Company</t>
  </si>
  <si>
    <t>Sullivan Moving &amp; Storage Co.</t>
  </si>
  <si>
    <t>Fortune Plastic &amp; Metal</t>
  </si>
  <si>
    <t>220 South 9th Street, Phoenix</t>
  </si>
  <si>
    <t>The property is located northwest of the I-10 and I-17 interchange. The property is a one-story  concrete tilt-up, multi-tenant, warehouse building with a built-up tar roof system.</t>
  </si>
  <si>
    <t>A-1</t>
  </si>
  <si>
    <t>Chompies Bada Bing Bakery Inc.</t>
  </si>
  <si>
    <t>Mybody Llc</t>
  </si>
  <si>
    <t>Motion Industries Inc.</t>
  </si>
  <si>
    <t>431 North 47th Avenue, Phoenix</t>
  </si>
  <si>
    <t>The property is located approximately one mile south of I-10 at the northwest corner of Polk Street and 47th Avenue. The property is a one-story concrete tilt-up, single tenant, warehouse building with a built-up tar roof system</t>
  </si>
  <si>
    <t>I -1</t>
  </si>
  <si>
    <t>Freeport Logistics  Inc.</t>
  </si>
  <si>
    <t>601 South 55th Avenue, Phoenix</t>
  </si>
  <si>
    <t>The property is located south of I-10 and west of I-17 between West Van Buren and West Buckeye Road. The property is a one-story concrete tilt-up, single tenant, warehouse building with a built-up tar roof system.</t>
  </si>
  <si>
    <t>U.S. Greenfiber  Llc</t>
  </si>
  <si>
    <t>844 44th Avenue, Phoenix</t>
  </si>
  <si>
    <t>The property is located one mile south of I-10 off 43rd Avenue, south of Roosevelt Street. The property is a one-story concrete tilt-up, multi-tenant, warehouse building with a built-up tar roof system.</t>
  </si>
  <si>
    <t>I2</t>
  </si>
  <si>
    <t>Iron Mountain Incorporated</t>
  </si>
  <si>
    <t>Sears Logistics Services  Inc.</t>
  </si>
  <si>
    <t>1120-1150 West Alameda Drive, Tempe</t>
  </si>
  <si>
    <t>The property is located just east of I-10 and I-53 interchange Broadway Road and Southern Avenue. The property comprises four, concrete tilt-up, multi-tenant, flex buildings with built-up tar roof systems.</t>
  </si>
  <si>
    <t>Phil Steffen, MAI / Patrick Wilson</t>
  </si>
  <si>
    <t>West-Lite Supply Co. Inc.</t>
  </si>
  <si>
    <t>Bay Insulation Of Arizona Inc.</t>
  </si>
  <si>
    <t>10397 West Van Buren Street, Tolleson</t>
  </si>
  <si>
    <t>The property is located on West Van Buren Street between 104th Avenue and N 103rd Avenue approximately 1/4 mile from I-10 and Loop 101. The property is a one-story concrete tilt-up, multi-tenant, warehouse building with a built-up tar roof system</t>
  </si>
  <si>
    <t>I-1 City of Tolleson</t>
  </si>
  <si>
    <t>States Logistics Services Inc.</t>
  </si>
  <si>
    <t xml:space="preserve">1803 Grandstand Drive, San Antonio </t>
  </si>
  <si>
    <t>The property is a single 133,500 sf building with 24' clear heights and 23% office build out.</t>
  </si>
  <si>
    <t>San Antonio</t>
  </si>
  <si>
    <t>Industrial or Light Manufacturing</t>
  </si>
  <si>
    <t>Twigland Fashions Ltd.</t>
  </si>
  <si>
    <t>Coastal Life Systems Inc.</t>
  </si>
  <si>
    <t>202 S Tayman Street, San Antonio</t>
  </si>
  <si>
    <t xml:space="preserve">This is a 275,000 sf facility with 17 rail dock doors and 1,000 linear feet of rail service.  The property is located at the Port of San Antonio near the interchange of Interstate 35 and 10. </t>
  </si>
  <si>
    <t>New Breed Logistics, Inc.</t>
  </si>
  <si>
    <t xml:space="preserve">302-402 N Tayman Street, San Antonio  </t>
  </si>
  <si>
    <t>The property comprises two buildings totalling 416,000 sf.  402 Tayman has 16' clear heights and no office build out while 302 Tayman has 30' clear heights and 2% office build out.</t>
  </si>
  <si>
    <t>Fiesta Warehousing &amp; Dist.</t>
  </si>
  <si>
    <t>Rail Link International  Inc.</t>
  </si>
  <si>
    <t>Rail Link International-Spur</t>
  </si>
  <si>
    <t xml:space="preserve">8151-8161 Interchange Parkway, San Antonio </t>
  </si>
  <si>
    <t>The properties comprise two buildings totalling 209,500 sf with 24' clear heights and 22% office build out.</t>
  </si>
  <si>
    <t>Fidelity Information Services</t>
  </si>
  <si>
    <t>FBD Partnership LP</t>
  </si>
  <si>
    <t>Hughes Mro  Ltd</t>
  </si>
  <si>
    <t>8171 Interchange Parkway, San Antonio 4 6</t>
  </si>
  <si>
    <t>This 3.0 acre development land site was purchased in July 2007 and is located in San Antonio, Texas.</t>
  </si>
  <si>
    <t>8181 Interchange Parkway, San Antonio 4 6</t>
  </si>
  <si>
    <t>8191 Interchange Parkway, San Antonio 4 6</t>
  </si>
  <si>
    <t>This 2.3 acre development land site was purchased in July 2007 and is located in San Antonio, Texas.</t>
  </si>
  <si>
    <t xml:space="preserve">Cornerstone Building, 5411 I-10 East &amp; 1228 Cornerway Boulevard, San Antonio </t>
  </si>
  <si>
    <t>The property comprises two buildings totalling 288,000 sf with 30' clear heights and 10% office build out.</t>
  </si>
  <si>
    <t>Greenstar North America, Llc</t>
  </si>
  <si>
    <t>Forward Air Solutions  Inc.</t>
  </si>
  <si>
    <t>Forward Air Solutions Inc.- Mtm</t>
  </si>
  <si>
    <t>Tri-County 2, Tri-County Parkway, Schertz 4 6</t>
  </si>
  <si>
    <t>This 5.8 acre development land site was purchased in July 2007 and is located in Schertz/San Antonio, Texas.</t>
  </si>
  <si>
    <t xml:space="preserve">Tri-County 5, Tri-County Parkway, Schertz </t>
  </si>
  <si>
    <t>This is a 35,700 sf facility with 6 dock high doors and 1 grade level door.  This property is located in the Tri-County Business Park adjacent to Interstate 35.</t>
  </si>
  <si>
    <t xml:space="preserve">Tri-County 6, Tri-County Parkway, Schertz </t>
  </si>
  <si>
    <t xml:space="preserve">This is a 57,800 sf facility with 8 dock high doors and 2 grade level doors.  This property is located in the Tri-County Business Park adjacent to Interstate 35. </t>
  </si>
  <si>
    <t>Brandt Mechanical Services</t>
  </si>
  <si>
    <t>Interchange North 1, 3005 NE I-410 Loop, San Antonio 2</t>
  </si>
  <si>
    <t>21 rue du Chemin Blanc, 91160  Champlan 2</t>
  </si>
  <si>
    <t>Paris</t>
  </si>
  <si>
    <t>France</t>
  </si>
  <si>
    <t>Zone Industrielle Epône II, 78680 Epône</t>
  </si>
  <si>
    <t>The property comprises a logistics warehouse with 10 loading bays and office accommodation on the first floor . The building is of pre-cast reinforced concrete construction with facades of concrete and double skinned corrugated metal sheeting.  The site is well located on the A13 motorway.</t>
  </si>
  <si>
    <t>Freehold/Co-ownership</t>
  </si>
  <si>
    <t>Zone UJ</t>
  </si>
  <si>
    <t>Matthew Russell</t>
  </si>
  <si>
    <t>Auchan France</t>
  </si>
  <si>
    <t>Servon 1, Route Nationale 19 L'Orme Rond, 77170 Servon</t>
  </si>
  <si>
    <t>The property comprises a logistics warehouse with minimal office space and 35 loading bays. The building is of metal framed construction with facades of double skinned corrugated metal sheeting. The site is in close proximity to the N19, N104 and A86 motorways.</t>
  </si>
  <si>
    <t>Zone UXa</t>
  </si>
  <si>
    <t>Agediss</t>
  </si>
  <si>
    <t>Servon 2, Route Nationale 19 L'Orme Rond, 77170 Servon</t>
  </si>
  <si>
    <t>The property comprises a logistics warehouse with 30 loading bays. The building is of metal framed construction with facades of double skinned corrugated metal sheeting. The site is well located with easy access to the N19, N104 and A86 motorways and 26 kms south west of Orly International Airport.</t>
  </si>
  <si>
    <t>Part Freehold / Leasehold</t>
  </si>
  <si>
    <t>ID Logistics</t>
  </si>
  <si>
    <t>32 Avenue de l'Océanie, 91140 Villejust</t>
  </si>
  <si>
    <t>The property comprises a warehouse, 15 loading bays and office space on the ground and upper floors. Constructed of a precast reinforced concrete frame with a concrete and double-skinned corrugated metal sheeting. The site is well located with close proximity to the A10 motorway.</t>
  </si>
  <si>
    <t>Zone UY</t>
  </si>
  <si>
    <t>Coca Cola Enterprise</t>
  </si>
  <si>
    <t>19 Rue de Bretagne, 38070 Saint-Quentin Fallavier</t>
  </si>
  <si>
    <t>Lyon</t>
  </si>
  <si>
    <t>The property comprises a single warehouse with mezzanine office and storage space. Construction comprises reinforced concrete frames with a concrete and corrugated metal sheeting facade. The site enjoys close proximity to the A43 motorway and the A road and N6, and the Lyon Saint-Expiry Airport.</t>
  </si>
  <si>
    <t>ZAC</t>
  </si>
  <si>
    <t>Im Holderbusch 3, Sulmstraße, Ellhofen</t>
  </si>
  <si>
    <t>Baden-Wurttemberg</t>
  </si>
  <si>
    <t>Germany</t>
  </si>
  <si>
    <t>The property comprises a single storey warehouse which is divided into several units. Construction comprises a reinforced concrete framework, with part brick walls and partly trapezoidal metal cladding. The property has good access and visibility from a busy intersection of the A81 and A6 motorways.</t>
  </si>
  <si>
    <t>Ellhofen</t>
  </si>
  <si>
    <t>GE Commercial Area</t>
  </si>
  <si>
    <t>EDEKA Handelsgesellschaft Südwest GmbH</t>
  </si>
  <si>
    <t>Schillerstraße 51, Ellhofen</t>
  </si>
  <si>
    <t>The property comprises a distribution complex with a single level refrigerated warehouse with 7 meters of clearance and office space located on the second floor. The site is located in close proximity to the A81 and A6 motorways.</t>
  </si>
  <si>
    <t>Schillerstraße 42, 42a, Bahnhofstraße 44, 50, Ellhofen</t>
  </si>
  <si>
    <t>The property comprises a warehouse/office building, three ancillary office/storage buildings, a petrol station, car wash and a residential house. The site is located in an industrial area adjacent to a residential area, with good access to the A81 and A6 motorways.</t>
  </si>
  <si>
    <t>SO (special zone)</t>
  </si>
  <si>
    <t>Calpam Mineralöl-Ges.mbH</t>
  </si>
  <si>
    <t>Stainczyk &amp; Partner GmbH</t>
  </si>
  <si>
    <t>Im Steinbruch 4, 6, Knetzgau</t>
  </si>
  <si>
    <t>Bayern</t>
  </si>
  <si>
    <t>The property comprises a chilled warehouse, 64 loading bays, adjacent offices and a high-bay warehouse. The whole building is a concrete frame construction with a flat roof and aluminium-framed double glazing. The site enjoys direct access to the A70 motorway.</t>
  </si>
  <si>
    <t>Knetzgau</t>
  </si>
  <si>
    <t>GI Industrial Area</t>
  </si>
  <si>
    <t>Schober Grundstücksverwaltung GmbH</t>
  </si>
  <si>
    <t>Bremer Ring &amp; Hansestraße, Wustermark, Berlin</t>
  </si>
  <si>
    <t>Brandenburg</t>
  </si>
  <si>
    <t>The property consists of a modern purpose built distribution centre with 79 loading doors and associated offices. The site is located in a cargo transport centre with access to the railway siding and the motorway slip road B5.</t>
  </si>
  <si>
    <t>Berlin</t>
  </si>
  <si>
    <t>Deutsche Post Immobilien GmbH</t>
  </si>
  <si>
    <t>Im Gewerbegebiet 18, Friedewald</t>
  </si>
  <si>
    <t>Hessen</t>
  </si>
  <si>
    <t>The property consists of three separate lots, consisting of a warehouse, an outdoor parking area and a vacant development site. The warehouse consists of a logistics centre with integrated office facilities. The site enjoys close proximity to the A4 motorway.</t>
  </si>
  <si>
    <t>Friedewald</t>
  </si>
  <si>
    <t>Schenker Deutschland AG</t>
  </si>
  <si>
    <t>Schenker Eurocargo AG</t>
  </si>
  <si>
    <t>Niedesheimer Straße 24, Worms</t>
  </si>
  <si>
    <t>The property comprises a single storey warehouse with upper levels of office space with a reinforced concrete framework, flat roof and partly rendered façade. The site is in close proximity to the B9 express road and 70 kms from Frankfurt's international Rhine-Main Airport.</t>
  </si>
  <si>
    <t>Worms</t>
  </si>
  <si>
    <t>Alfred TALKE GmbH &amp; Co. KG</t>
  </si>
  <si>
    <t>Über der Dingelstelle, Langenweddingen</t>
  </si>
  <si>
    <t>Neidersachsen</t>
  </si>
  <si>
    <t>This property comprises a warehouse complex consists of five interconnected storage halls and two main office areas and is configured as a grocery distribution centre. Located in a strategic logistics area directly between Berlin and Hannover, and within 90 km of Leipzig Airport freight hub.</t>
  </si>
  <si>
    <t>Langenweddingen</t>
  </si>
  <si>
    <t>PCG GmbH</t>
  </si>
  <si>
    <t>Florpartner GmbH</t>
  </si>
  <si>
    <t>Wincanton GmbH - PCG</t>
  </si>
  <si>
    <t>Liverpooler Straße, Kopenhagener Straße, Osloer Straße, Friemersheim, Duisburg</t>
  </si>
  <si>
    <t>Nordrhein Westfalen</t>
  </si>
  <si>
    <t>The property comprises a modern distribution centre with 50 loading doors and associated offices. The site is located in a well established logistics area which enjoys rail freight connections and access to the Rhine and is 90 kms from the Leipzig Airport freight hub.</t>
  </si>
  <si>
    <t>Duisburg</t>
  </si>
  <si>
    <t>Solideal Deutschland GmbH</t>
  </si>
  <si>
    <t>Theodorstraße, Düsseldorf</t>
  </si>
  <si>
    <t xml:space="preserve">This property comprises a modern logistics facility with associated office space which is fully divisible into four separate units. The site offers good infrastructure with excellent access to the A44 motorway and Düsseldorf Airport.  </t>
  </si>
  <si>
    <t>Düsseldorf</t>
  </si>
  <si>
    <t>Compass Security Logistik GmbH</t>
  </si>
  <si>
    <t>Carl-Leverkus-Straße 3, 5, Winkelsweg 182-184, Langenfeld</t>
  </si>
  <si>
    <t>The complex consists of a three buildings, including a detached three storey office building and two distribution facilities. The surrounding area comprises a mixture of commercial and residential uses. The site is located in close proximity to the A3 motorway.</t>
  </si>
  <si>
    <t>Langenfeld</t>
  </si>
  <si>
    <t>Enthone GmbH</t>
  </si>
  <si>
    <t>LDZ GmbH</t>
  </si>
  <si>
    <t>Schneiderstraße 82, Langenfeld</t>
  </si>
  <si>
    <t xml:space="preserve">The property consists of a warehouse/office complex erected in three phases. The main four storey warehouse is constructed of a reinforced concrete frame, partly with brick walls with washed concrete facade. The site is located in close proximity to the A3 motorway. </t>
  </si>
  <si>
    <t>Logwin Solutions Fashion GmbH &amp; Co. KG</t>
  </si>
  <si>
    <t>Former Straße 6, Unna</t>
  </si>
  <si>
    <t>The property comprises a office/warehouse facility with reinforced concrete frame partly with brick walls and a profiled metal cladding facade with thermal insulation. The site is well located at the junction of the A1 and A2 motorways.</t>
  </si>
  <si>
    <t>Unna</t>
  </si>
  <si>
    <t>Woolworth</t>
  </si>
  <si>
    <t>Notes:</t>
  </si>
  <si>
    <t>1. All data is based on 30 June 2011 values including any future committed acquisitions or disposals and is represented in Australian dollars</t>
  </si>
  <si>
    <t>Book value and valuation conversion rates as at 30 June 2011 : AUD/USD 1.0709/1.0739, AUD/NZD 1.295,AUD/EUR 0.7405</t>
  </si>
  <si>
    <t xml:space="preserve">5. Under construction. Net lettable area and percentage of ownership is on completion. </t>
  </si>
  <si>
    <t>Europe</t>
  </si>
  <si>
    <t>Total</t>
  </si>
  <si>
    <t>Australia and New Zealand</t>
  </si>
  <si>
    <t>No. of properties</t>
  </si>
  <si>
    <t>m</t>
  </si>
  <si>
    <t>Value (A$'m &amp; % portfolio):</t>
  </si>
  <si>
    <t>United States</t>
  </si>
  <si>
    <t>USD</t>
  </si>
  <si>
    <t>sf</t>
  </si>
  <si>
    <t>Europe in A$</t>
  </si>
  <si>
    <t>Wicks Road &amp; Bligh Street (Joint owned with Unlisted) &amp; CBD floor space not in synopsis</t>
  </si>
  <si>
    <t>Total Group</t>
  </si>
  <si>
    <t>properties*</t>
  </si>
  <si>
    <t>*excl Sydney CBD floor space</t>
  </si>
  <si>
    <t>properties</t>
  </si>
  <si>
    <t>property</t>
  </si>
  <si>
    <t>Area (m2 &amp; % portfolio):</t>
  </si>
  <si>
    <t>Area 
(sf &amp; % portfolio):</t>
  </si>
  <si>
    <t>Value 
(US$'m &amp; % portfolio):</t>
  </si>
  <si>
    <t>Area 
(m2 &amp; % portfolio):</t>
  </si>
  <si>
    <t>Value 
(€'m &amp; % portfolio):</t>
  </si>
  <si>
    <t>FY10</t>
  </si>
  <si>
    <t>FY11</t>
  </si>
  <si>
    <t>$</t>
  </si>
  <si>
    <t>A$ mil</t>
  </si>
  <si>
    <t>Change</t>
  </si>
  <si>
    <t>Industrial - Australia</t>
  </si>
  <si>
    <t>Currency impact on NOI</t>
  </si>
  <si>
    <t>Management EBIT</t>
  </si>
  <si>
    <t>Eliminations/other</t>
  </si>
  <si>
    <t>Operating EBIT</t>
  </si>
  <si>
    <t>Finance Costs</t>
  </si>
  <si>
    <t>Currency impact on finance costs</t>
  </si>
  <si>
    <t>Cash and fit-out incentive Amortisation</t>
  </si>
  <si>
    <t>RENTS</t>
  </si>
  <si>
    <t>Fund from Operations (FFO)</t>
  </si>
  <si>
    <t>FFO per security</t>
  </si>
  <si>
    <t>Non-core</t>
  </si>
  <si>
    <t>Other EBIT</t>
  </si>
  <si>
    <t>Finance costs</t>
  </si>
  <si>
    <t>1.  Constant currency for International NOI using Jun 10 average rates.</t>
  </si>
  <si>
    <t>2.  Retail and European Industrial.</t>
  </si>
  <si>
    <t>Reconciliation of Operating EBIT, FFO and Distribution - Year Ending 30 June 2011</t>
  </si>
  <si>
    <t>$ millions</t>
  </si>
  <si>
    <t>NPI</t>
  </si>
  <si>
    <t>Mgmt Income</t>
  </si>
  <si>
    <t>Internal RE Fees</t>
  </si>
  <si>
    <t>Other Income &amp; Expenses</t>
  </si>
  <si>
    <t>Net Finance Costs</t>
  </si>
  <si>
    <t>Minority Interests</t>
  </si>
  <si>
    <t>Current Tax</t>
  </si>
  <si>
    <t>Deferred Tax</t>
  </si>
  <si>
    <t>Revals/ Impairmt/ MTM</t>
  </si>
  <si>
    <t>Loss on 
Sale of Inv Prop</t>
  </si>
  <si>
    <t>Elims</t>
  </si>
  <si>
    <t>Stat Accounts</t>
  </si>
  <si>
    <t>Revals/ Impairmt</t>
  </si>
  <si>
    <t>MTM 
Deriv/ FX</t>
  </si>
  <si>
    <t>Depr'n/ Amort'n</t>
  </si>
  <si>
    <t xml:space="preserve">Straight-line rent adj </t>
  </si>
  <si>
    <t xml:space="preserve">Deferred 
Tax </t>
  </si>
  <si>
    <t>RENTS Capital Dist'n</t>
  </si>
  <si>
    <t>FFO</t>
  </si>
  <si>
    <t>Revenue from ordinary activities</t>
  </si>
  <si>
    <t>Property revenue</t>
  </si>
  <si>
    <t>Proceeds from sale of inventory</t>
  </si>
  <si>
    <t>Management fee income</t>
  </si>
  <si>
    <t>Interest revenue</t>
  </si>
  <si>
    <t>Total revenue from ordinary activities</t>
  </si>
  <si>
    <t>Net fair value gain/(loss) of derivatives</t>
  </si>
  <si>
    <t>Net foreign exchange gain</t>
  </si>
  <si>
    <t>Share of net profits of associates accounted for using the equity method</t>
  </si>
  <si>
    <t>Net fair value gain of investment properties</t>
  </si>
  <si>
    <t>Net loss on sale of investment properties</t>
  </si>
  <si>
    <t>Other income</t>
  </si>
  <si>
    <t>Total income</t>
  </si>
  <si>
    <t>Expenses</t>
  </si>
  <si>
    <t>Property expenses</t>
  </si>
  <si>
    <t>Cost of sale of inventory</t>
  </si>
  <si>
    <t>Responsible Entity fees</t>
  </si>
  <si>
    <t>Depreciation and amortisation</t>
  </si>
  <si>
    <t>Impairment/reversal of impairment</t>
  </si>
  <si>
    <t>Employee benefits expense</t>
  </si>
  <si>
    <t>Other expenses</t>
  </si>
  <si>
    <t>Total expenses</t>
  </si>
  <si>
    <t>Profit/(loss) before tax</t>
  </si>
  <si>
    <t>Tax benefit/(expense)</t>
  </si>
  <si>
    <t>Income tax benefit/(expense)</t>
  </si>
  <si>
    <t>Withholding tax benefit/(expense)</t>
  </si>
  <si>
    <t>Total tax benefit/(expense)</t>
  </si>
  <si>
    <t>Net profit attributable to other minority interests</t>
  </si>
  <si>
    <t>other</t>
  </si>
  <si>
    <t>Profit/(loss) after tax and minority interest</t>
  </si>
  <si>
    <t>Funds from Operations (FFO)</t>
  </si>
  <si>
    <t>Securities on issue</t>
  </si>
  <si>
    <t>Distribution per security (70%)</t>
  </si>
  <si>
    <t>Non Cash Items: Revaluations, Impairments, MTM, Loss on Sale &amp; Def Tax</t>
  </si>
  <si>
    <t>Total FFO</t>
  </si>
  <si>
    <t>Distribution (70% FFO)</t>
  </si>
  <si>
    <t>Industrial US</t>
  </si>
  <si>
    <t>Industrial EU</t>
  </si>
  <si>
    <t>Under/ over rented</t>
  </si>
  <si>
    <t>Warren Industries  Inc.</t>
  </si>
  <si>
    <t>Arizona State University</t>
  </si>
  <si>
    <t>Twigland Fashions</t>
  </si>
  <si>
    <t xml:space="preserve">Innovative Control </t>
  </si>
  <si>
    <t xml:space="preserve">Sugar Stix  Inc. </t>
  </si>
  <si>
    <t xml:space="preserve">Rediform Inc. </t>
  </si>
  <si>
    <t xml:space="preserve">B &amp; E Industries  Ltd </t>
  </si>
  <si>
    <t xml:space="preserve">United Stationers Supply </t>
  </si>
  <si>
    <t xml:space="preserve">Teleperformance USA </t>
  </si>
  <si>
    <t xml:space="preserve">The Printing Gallery </t>
  </si>
  <si>
    <t>Technology Recycling Group</t>
  </si>
  <si>
    <t xml:space="preserve">Ps Graphics  Inc. </t>
  </si>
  <si>
    <t xml:space="preserve">State Of Maryland </t>
  </si>
  <si>
    <t xml:space="preserve">Illinois Tool Works Inc. </t>
  </si>
  <si>
    <t>Graybar Electric Company</t>
  </si>
  <si>
    <t>Advanced Bionics Llc</t>
  </si>
  <si>
    <t>Staples Inc.</t>
  </si>
  <si>
    <t>Amphastar Pharmaceuticals</t>
  </si>
  <si>
    <t>Amarr Garage Doors</t>
  </si>
  <si>
    <t>Foster's Australia Ltd</t>
  </si>
  <si>
    <t xml:space="preserve">1 Bligh Street is a premium grade high-rise offering 27 levels of office accommodation and features a double-skin, glass facade with a naturally ventilated full height atrium. Amenities include a cafe, childcare centre, shower facilities, bicycle racks and parking for 91 cars. </t>
  </si>
  <si>
    <t>144 Wicks Road, Macquarie Park 4</t>
  </si>
  <si>
    <r>
      <t xml:space="preserve">Industrial - US </t>
    </r>
    <r>
      <rPr>
        <vertAlign val="superscript"/>
        <sz val="10"/>
        <rFont val="Trebuchet MS"/>
        <family val="2"/>
      </rPr>
      <t>1</t>
    </r>
  </si>
  <si>
    <r>
      <t xml:space="preserve">Non-core </t>
    </r>
    <r>
      <rPr>
        <vertAlign val="superscript"/>
        <sz val="10"/>
        <rFont val="Trebuchet MS"/>
        <family val="2"/>
      </rPr>
      <t>1,2</t>
    </r>
  </si>
  <si>
    <t>5911-5915 Fresca Drive, La Palma 11
(NOT MAPPED)</t>
  </si>
  <si>
    <t>Summit Oaks, 28515 Westinghouse Place, Santa Clarita</t>
  </si>
  <si>
    <t>Whirlpool Toronto, 8574 Boston Church Road, Milton 2</t>
  </si>
  <si>
    <t>SLIDE 14 / 15</t>
  </si>
  <si>
    <t xml:space="preserve">SLIDE 14 / 15 </t>
  </si>
  <si>
    <t>Dev Gains</t>
  </si>
  <si>
    <t>diff</t>
  </si>
  <si>
    <t>Days</t>
  </si>
  <si>
    <t>Units</t>
  </si>
  <si>
    <t>Weighted</t>
  </si>
  <si>
    <t>Opening Units</t>
  </si>
  <si>
    <t>DRP units for Jun 08 Distribution</t>
  </si>
  <si>
    <t>Institutional Placement</t>
  </si>
  <si>
    <t>Closing Units</t>
  </si>
  <si>
    <t>Securityholder Purchase Plan</t>
  </si>
  <si>
    <t>DRP units for Dec 08 Distribution</t>
  </si>
  <si>
    <t>Entitlement offer (institutional and initial retail)</t>
  </si>
  <si>
    <t>Entitlement offer (final retail)</t>
  </si>
  <si>
    <t>1H09</t>
  </si>
  <si>
    <t>2H09</t>
  </si>
  <si>
    <t>FY09</t>
  </si>
  <si>
    <t>Profit after tax and minority interest</t>
  </si>
  <si>
    <t>Less Cum-div adj for placement</t>
  </si>
  <si>
    <t>Unadjusted Earnings</t>
  </si>
  <si>
    <t>Cash &amp; fitout incentive amortisation (slide 15)</t>
  </si>
  <si>
    <t>RENTS (slide 15)</t>
  </si>
  <si>
    <t>Other (slide 15)</t>
  </si>
  <si>
    <t>Average Weighted Units</t>
  </si>
  <si>
    <t>Earnings per security (ave weighted)</t>
  </si>
  <si>
    <t>Operating EBIT (slide 15)</t>
  </si>
  <si>
    <t>Net finance costs (slide 15)</t>
  </si>
  <si>
    <t>Slide 15 Reconciliation</t>
  </si>
  <si>
    <t>9. Cap rate is the capitalisation rate at June 2011.</t>
  </si>
  <si>
    <t>11. Property acquired after 30 June 2011 and not included in map data.</t>
  </si>
  <si>
    <t>13. No cap rates available for June 2011 Director's valuations.</t>
  </si>
  <si>
    <t>10. The available % under lease expiry relates to vacant car spaces at 130 George Street, Parramatta.</t>
  </si>
  <si>
    <t>8. The book value column includes inventory that are held at the lower of cost or recoverable amount.</t>
  </si>
  <si>
    <t>7. All public car parking revenue is assumed to have an income expiry of 10 years.</t>
  </si>
  <si>
    <t>6. Book values include Development properties held as investment property.</t>
  </si>
  <si>
    <t>4. Vacant land.</t>
  </si>
  <si>
    <t>3. New whole or partial acquisition in the period.</t>
  </si>
  <si>
    <t>2. Asset sold during the period.</t>
  </si>
  <si>
    <t>Asset sold 21 December 2010</t>
  </si>
  <si>
    <t>Asset sold 24 Decmeber 2010</t>
  </si>
  <si>
    <t>Asset sold 24 Junuary 2011</t>
  </si>
  <si>
    <t>Asset sold 1 March 2011</t>
  </si>
  <si>
    <t>Asset sold 23 December 2010</t>
  </si>
  <si>
    <t>Asset sold 2 May 2011</t>
  </si>
  <si>
    <t>Asset sold 3 January 2011</t>
  </si>
  <si>
    <t>Asset sold 24 March 2011</t>
  </si>
  <si>
    <t>Asset sold 29 December 2010</t>
  </si>
  <si>
    <t>Asset sold 31 March 2011</t>
  </si>
  <si>
    <t>Asset sold 19 November 2010</t>
  </si>
  <si>
    <t>Asset sold 14 January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</si>
</sst>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72">
    <numFmt numFmtId="41" formatCode="_-* #,##0_-;\-* #,##0_-;_-* &quot;-&quot;_-;_-@_-"/>
    <numFmt numFmtId="44" formatCode="_-&quot;$&quot;* #,##0.00_-;\-&quot;$&quot;* #,##0.00_-;_-&quot;$&quot;* &quot;-&quot;??_-;_-@_-"/>
    <numFmt numFmtId="43" formatCode="_-* #,##0.00_-;\-* #,##0.00_-;_-* &quot;-&quot;??_-;_-@_-"/>
    <numFmt numFmtId="164" formatCode="_-* #,##0.0_-;\-* #,##0.0_-;_-* &quot;-&quot;??_-;_-@_-"/>
    <numFmt numFmtId="165" formatCode="_-&quot;$&quot;* #,##0.0_-;\-&quot;$&quot;* #,##0.0_-;_-&quot;$&quot;* &quot;-&quot;??_-;_-@_-"/>
    <numFmt numFmtId="166" formatCode="0.0%"/>
    <numFmt numFmtId="167" formatCode="[$€-2]\ #,##0.00;\-[$€-2]\ #,##0.00"/>
    <numFmt numFmtId="168" formatCode="_-#,##0_);[Red]\(#,##0\);_-* &quot;-&quot;??_-;_-@_-"/>
    <numFmt numFmtId="169" formatCode="_-#,##0.0_);[Red]\(#,##0.0\);_-* &quot;-&quot;??_-;_-@_-"/>
    <numFmt numFmtId="170" formatCode="_-[$€-2]\ * #,##0.00_-;\-[$€-2]\ * #,##0.00_-;_-[$€-2]\ * &quot;-&quot;??_-;_-@_-"/>
    <numFmt numFmtId="171" formatCode="&quot;$&quot;#,##0.0"/>
    <numFmt numFmtId="172" formatCode="_-#,##0%_);[Red]\(#,##0\)%;_-* &quot;-&quot;??_-;_-@_-"/>
    <numFmt numFmtId="173" formatCode="#,##0.0;\-#,##0.0"/>
    <numFmt numFmtId="174" formatCode="&quot;Yes&quot;;;&quot;No&quot;"/>
    <numFmt numFmtId="175" formatCode="_-&quot;$&quot;#,##0.0_-;\-&quot;$&quot;* #,##0.0_-;_-&quot;$&quot;&quot;-&quot;??_-;_-@_-"/>
    <numFmt numFmtId="176" formatCode="_-* #,##0.000_-;\-* #,##0.000_-;_-* &quot;-&quot;??_-;_-@_-"/>
    <numFmt numFmtId="177" formatCode="&quot;$&quot;#,##0.00"/>
    <numFmt numFmtId="178" formatCode="_-&quot;$&quot;* #,##0.0000_-;\-&quot;$&quot;* #,##0.0000_-;_-&quot;$&quot;* &quot;-&quot;??_-;_-@_-"/>
    <numFmt numFmtId="179" formatCode="_-* #,##0.0000000_-;\-* #,##0.0000000_-;_-* &quot;-&quot;??_-;_-@_-"/>
    <numFmt numFmtId="180" formatCode="_-[$€-2]\ * #,##0.00000000_-;\-[$€-2]\ * #,##0.00000000_-;_-[$€-2]\ * &quot;-&quot;??_-;_-@_-"/>
    <numFmt numFmtId="181" formatCode="#,##0.0"/>
    <numFmt numFmtId="182" formatCode="0.0"/>
    <numFmt numFmtId="183" formatCode="&quot;$&quot;#,##0.000"/>
    <numFmt numFmtId="184" formatCode="_(* #,##0.0_);_(* \(#,##0.0\);_(* &quot;-&quot;??_);_(@_)"/>
    <numFmt numFmtId="185" formatCode="[$€-2]\ #,##0.0"/>
    <numFmt numFmtId="186" formatCode="[$€-2]\ #,##0.0;\-[$€-2]\ #,##0.0"/>
    <numFmt numFmtId="187" formatCode="_-* #,##0_-;\-#,##0_-;_-* &quot;-&quot;?_-;_-@_-"/>
    <numFmt numFmtId="188" formatCode="_-* &quot;$&quot;#,##0.00_-;\-* &quot;$&quot;#,##0.00_-;_-* &quot;-&quot;?_-;_-@_-"/>
    <numFmt numFmtId="189" formatCode="&quot;$&quot;#,##0"/>
    <numFmt numFmtId="190" formatCode="_-* &quot;$&quot;#,##0_-;\-&quot;$&quot;#,##0_-;_-* &quot;-&quot;?_-;_-@_-"/>
    <numFmt numFmtId="191" formatCode="_-* #,##0;\-#,##0_-;_-@_-"/>
    <numFmt numFmtId="192" formatCode="_-* #,##0.0_-;\-#,##0.0_-;_-* &quot;- &quot;_-;_-@_-"/>
    <numFmt numFmtId="193" formatCode="_-* &quot;$&quot;#,##0;\-&quot;$&quot;#,##0_-;_-* &quot;- &quot;_-;_-@_-"/>
    <numFmt numFmtId="194" formatCode="_-* #,##0.0000_-;\-#,##0.0000_-;_-* &quot;-&quot;?_-;_-@_-"/>
    <numFmt numFmtId="195" formatCode="_-* #,##0_-;\-#,##0_-;_-* &quot;- &quot;_-;_-@_-"/>
    <numFmt numFmtId="196" formatCode="_-* #,##0;\-* #,##0_-;_-* &quot;-&quot;_-;_-@_-"/>
    <numFmt numFmtId="197" formatCode="_-* &quot;$&quot;#,##0;\-* &quot;$&quot;#,##0_-;_-* &quot;-&quot;_-;_-@_-"/>
    <numFmt numFmtId="198" formatCode="_-* #,##0.0;\-* #,##0.0_-;_-* &quot;-&quot;_-;_-@_-"/>
    <numFmt numFmtId="199" formatCode="_-* &quot;$&quot;#,##0_-;\-* &quot;$&quot;#,##0_-;_-* &quot;-&quot;?_-;_-@_-"/>
    <numFmt numFmtId="200" formatCode="_-#,##0.0\ \ _);\(#,##0.0\)\ \ ;_-* &quot;-&quot;??_-;_-@_-"/>
    <numFmt numFmtId="201" formatCode="_-#,##0.0%_);\-#,##0.0%\ ;_-* &quot;-&quot;??_-;_-@_-"/>
    <numFmt numFmtId="202" formatCode="#,##0.0_);\(#,##0.0\);&quot;-&quot;"/>
    <numFmt numFmtId="203" formatCode="#,##0.00_);\(#,##0.00\);&quot;-&quot;"/>
    <numFmt numFmtId="204" formatCode="_-* &quot;$&quot;#,##0.0;\-&quot;$&quot;#,##0.0_-;_-* &quot;- &quot;_-;_-@_-"/>
    <numFmt numFmtId="205" formatCode="#,##0_);\(#,##0\);&quot;-&quot;"/>
    <numFmt numFmtId="206" formatCode="&quot;$&quot;_(#,##0.00_);&quot;$&quot;\(#,##0.00\);&quot;$&quot;_(0.00_);@_)"/>
    <numFmt numFmtId="207" formatCode="#,##0.0_);\(#,##0.0\)"/>
    <numFmt numFmtId="208" formatCode="_(* #,##0_);_(* \(#,##0\);_(* &quot;-&quot;_);_(@_)"/>
    <numFmt numFmtId="209" formatCode="_(* #,##0.00_);_(* \(#,##0.00\);_(* &quot;-&quot;??_);_(@_)"/>
    <numFmt numFmtId="210" formatCode="#,##0;\(#,##0\)"/>
    <numFmt numFmtId="211" formatCode="&quot;$&quot;#,##0.00;\(&quot;$&quot;#,##0.00\)"/>
    <numFmt numFmtId="212" formatCode="_(&quot;$&quot;* #,##0.00_);_(&quot;$&quot;* \(#,##0.00\);_(&quot;$&quot;* &quot;-&quot;??_);_(@_)"/>
    <numFmt numFmtId="213" formatCode="_(&quot;$&quot;* #,##0_);_(&quot;$&quot;* \(#,##0\);_(&quot;$&quot;* &quot;-&quot;_);_(@_)"/>
    <numFmt numFmtId="214" formatCode="d\-mmm\-yyyy"/>
    <numFmt numFmtId="215" formatCode="d/mm/yy_);;_(* &quot;-&quot;??_)"/>
    <numFmt numFmtId="216" formatCode="dd\ mmm\ yyyy_);;_(* &quot;-&quot;??_)"/>
    <numFmt numFmtId="217" formatCode="dd\ mmm\ yy_);;_(* &quot;-&quot;??_)"/>
    <numFmt numFmtId="218" formatCode="mmm\ yy_);;_(* &quot;-&quot;??_)"/>
    <numFmt numFmtId="219" formatCode="0.000"/>
    <numFmt numFmtId="220" formatCode="0.0000"/>
    <numFmt numFmtId="221" formatCode="_(* #,##0.0_)\x;_(* \(#,##0.0\)\x;_(* &quot;-&quot;??_);_(@_)"/>
    <numFmt numFmtId="222" formatCode="#,##0.0%;[Red]\(#,##0.0%\)"/>
    <numFmt numFmtId="223" formatCode="&quot;ERROR&quot;;&quot;ERROR&quot;;&quot;OK&quot;"/>
    <numFmt numFmtId="224" formatCode="&quot;$&quot;#,##0.00_);[Red]\(&quot;$&quot;#,##0.00\)"/>
    <numFmt numFmtId="225" formatCode="0%_);\(0%\)"/>
    <numFmt numFmtId="226" formatCode="0.00%;\(0.00%\)"/>
    <numFmt numFmtId="227" formatCode="\£#,##0_);\(\£#,##0\)"/>
    <numFmt numFmtId="228" formatCode="#,##0.000_);\(#,##0.000\);&quot;&quot;"/>
    <numFmt numFmtId="229" formatCode="#,##0;\(#,##0\);&quot;&quot;"/>
    <numFmt numFmtId="230" formatCode="_(* #,##0_);_(* \(#,##0\);_(* &quot;-&quot;??_);_(@_)"/>
    <numFmt numFmtId="231" formatCode="_(* #,##0.00%_);_(* \(#,##0.00%\);_(* #,##0.00%_);_(@_)"/>
    <numFmt numFmtId="232" formatCode="&quot;Yes&quot;;&quot;Yes&quot;;&quot;No&quot;"/>
  </numFmts>
  <fonts count="98">
    <font>
      <sz val="11"/>
      <color theme="1"/>
      <name val="Calibri"/>
      <family val="2"/>
      <scheme val="minor"/>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10"/>
      <color rgb="FF000000"/>
      <name val="Trebuchet MS"/>
      <family val="2"/>
    </font>
    <font>
      <sz val="10"/>
      <color rgb="FFFF0000"/>
      <name val="Trebuchet MS"/>
      <family val="2"/>
    </font>
    <font>
      <b/>
      <sz val="10"/>
      <color rgb="FFFF0000"/>
      <name val="Trebuchet MS"/>
      <family val="2"/>
    </font>
    <font>
      <i/>
      <sz val="9"/>
      <name val="Trebuchet MS"/>
      <family val="2"/>
    </font>
    <font>
      <sz val="11"/>
      <color theme="1"/>
      <name val="Calibri"/>
      <family val="2"/>
    </font>
    <font>
      <sz val="8"/>
      <name val="Trebuchet MS"/>
      <family val="2"/>
    </font>
    <font>
      <b/>
      <sz val="16"/>
      <name val="Trebuchet MS"/>
      <family val="2"/>
    </font>
    <font>
      <b/>
      <sz val="10"/>
      <color theme="0"/>
      <name val="Trebuchet MS"/>
      <family val="2"/>
    </font>
    <font>
      <sz val="10"/>
      <color theme="0"/>
      <name val="Trebuchet MS"/>
      <family val="2"/>
    </font>
    <font>
      <sz val="10"/>
      <color rgb="FF808080"/>
      <name val="Trebuchet MS"/>
      <family val="2"/>
    </font>
    <font>
      <vertAlign val="superscript"/>
      <sz val="10"/>
      <name val="Trebuchet MS"/>
      <family val="2"/>
    </font>
    <font>
      <b/>
      <sz val="18"/>
      <color theme="3"/>
      <name val="Cambria"/>
      <family val="2"/>
      <scheme val="major"/>
    </font>
    <font>
      <sz val="10"/>
      <name val="Arial"/>
      <family val="2"/>
    </font>
    <font>
      <b/>
      <sz val="10"/>
      <color indexed="9"/>
      <name val="Trebuchet MS"/>
      <family val="2"/>
    </font>
    <font>
      <sz val="10"/>
      <color theme="1"/>
      <name val="Arial"/>
      <family val="2"/>
    </font>
    <font>
      <sz val="10"/>
      <color theme="1"/>
      <name val="Trebuchet MS"/>
      <family val="2"/>
    </font>
    <font>
      <sz val="11"/>
      <color indexed="8"/>
      <name val="Calibri"/>
      <family val="2"/>
    </font>
    <font>
      <sz val="10"/>
      <color theme="0"/>
      <name val="Arial"/>
      <family val="2"/>
    </font>
    <font>
      <sz val="11"/>
      <color indexed="9"/>
      <name val="Calibri"/>
      <family val="2"/>
    </font>
    <font>
      <sz val="10"/>
      <color rgb="FF9C0006"/>
      <name val="Arial"/>
      <family val="2"/>
    </font>
    <font>
      <sz val="10"/>
      <color rgb="FF9C0006"/>
      <name val="Trebuchet MS"/>
      <family val="2"/>
    </font>
    <font>
      <sz val="11"/>
      <color indexed="20"/>
      <name val="Calibri"/>
      <family val="2"/>
    </font>
    <font>
      <b/>
      <sz val="11"/>
      <color indexed="9"/>
      <name val="Arial Narrow"/>
      <family val="2"/>
    </font>
    <font>
      <sz val="12"/>
      <name val="Times"/>
      <family val="1"/>
    </font>
    <font>
      <b/>
      <sz val="10"/>
      <color rgb="FFFA7D00"/>
      <name val="Arial"/>
      <family val="2"/>
    </font>
    <font>
      <b/>
      <sz val="10"/>
      <color rgb="FFFA7D00"/>
      <name val="Trebuchet MS"/>
      <family val="2"/>
    </font>
    <font>
      <b/>
      <sz val="11"/>
      <color indexed="52"/>
      <name val="Calibri"/>
      <family val="2"/>
    </font>
    <font>
      <b/>
      <sz val="10"/>
      <color theme="0"/>
      <name val="Arial"/>
      <family val="2"/>
    </font>
    <font>
      <b/>
      <sz val="11"/>
      <color indexed="9"/>
      <name val="Calibri"/>
      <family val="2"/>
    </font>
    <font>
      <sz val="10"/>
      <name val="Helv"/>
    </font>
    <font>
      <sz val="10"/>
      <color indexed="12"/>
      <name val="Arial"/>
      <family val="2"/>
    </font>
    <font>
      <sz val="10"/>
      <name val="MS Sans Serif"/>
      <family val="2"/>
    </font>
    <font>
      <sz val="10"/>
      <name val="Arial Narrow"/>
      <family val="2"/>
    </font>
    <font>
      <b/>
      <sz val="12"/>
      <color indexed="60"/>
      <name val="Arial Narrow"/>
      <family val="2"/>
    </font>
    <font>
      <sz val="8"/>
      <color indexed="8"/>
      <name val="Times New Roman"/>
      <family val="1"/>
    </font>
    <font>
      <i/>
      <sz val="10"/>
      <color rgb="FF7F7F7F"/>
      <name val="Arial"/>
      <family val="2"/>
    </font>
    <font>
      <i/>
      <sz val="10"/>
      <color rgb="FF7F7F7F"/>
      <name val="Trebuchet MS"/>
      <family val="2"/>
    </font>
    <font>
      <i/>
      <sz val="11"/>
      <color indexed="23"/>
      <name val="Calibri"/>
      <family val="2"/>
    </font>
    <font>
      <sz val="10"/>
      <color rgb="FF006100"/>
      <name val="Arial"/>
      <family val="2"/>
    </font>
    <font>
      <sz val="10"/>
      <color rgb="FF006100"/>
      <name val="Trebuchet MS"/>
      <family val="2"/>
    </font>
    <font>
      <sz val="11"/>
      <color indexed="17"/>
      <name val="Calibri"/>
      <family val="2"/>
    </font>
    <font>
      <b/>
      <sz val="12"/>
      <name val="Arial"/>
      <family val="2"/>
    </font>
    <font>
      <b/>
      <sz val="10"/>
      <name val="Arial"/>
      <family val="2"/>
    </font>
    <font>
      <b/>
      <sz val="15"/>
      <color theme="3"/>
      <name val="Arial"/>
      <family val="2"/>
    </font>
    <font>
      <b/>
      <sz val="15"/>
      <color theme="3"/>
      <name val="Trebuchet MS"/>
      <family val="2"/>
    </font>
    <font>
      <b/>
      <sz val="15"/>
      <color indexed="18"/>
      <name val="Arial"/>
      <family val="2"/>
    </font>
    <font>
      <b/>
      <sz val="13"/>
      <color theme="3"/>
      <name val="Arial"/>
      <family val="2"/>
    </font>
    <font>
      <b/>
      <sz val="13"/>
      <color theme="3"/>
      <name val="Trebuchet MS"/>
      <family val="2"/>
    </font>
    <font>
      <b/>
      <sz val="12"/>
      <color indexed="18"/>
      <name val="Arial"/>
      <family val="2"/>
    </font>
    <font>
      <b/>
      <sz val="11"/>
      <color theme="3"/>
      <name val="Arial"/>
      <family val="2"/>
    </font>
    <font>
      <b/>
      <sz val="11"/>
      <color theme="3"/>
      <name val="Trebuchet MS"/>
      <family val="2"/>
    </font>
    <font>
      <b/>
      <sz val="10"/>
      <color indexed="8"/>
      <name val="Arial"/>
      <family val="2"/>
    </font>
    <font>
      <sz val="8"/>
      <name val="Times New Roman"/>
      <family val="1"/>
    </font>
    <font>
      <sz val="10"/>
      <color rgb="FF3F3F76"/>
      <name val="Arial"/>
      <family val="2"/>
    </font>
    <font>
      <sz val="10"/>
      <color rgb="FF3F3F76"/>
      <name val="Trebuchet MS"/>
      <family val="2"/>
    </font>
    <font>
      <sz val="11"/>
      <color indexed="62"/>
      <name val="Calibri"/>
      <family val="2"/>
    </font>
    <font>
      <sz val="10"/>
      <color rgb="FFFA7D00"/>
      <name val="Arial"/>
      <family val="2"/>
    </font>
    <font>
      <sz val="10"/>
      <color rgb="FFFA7D00"/>
      <name val="Trebuchet MS"/>
      <family val="2"/>
    </font>
    <font>
      <sz val="11"/>
      <color indexed="52"/>
      <name val="Calibri"/>
      <family val="2"/>
    </font>
    <font>
      <sz val="10"/>
      <color rgb="FF9C6500"/>
      <name val="Arial"/>
      <family val="2"/>
    </font>
    <font>
      <sz val="10"/>
      <color rgb="FF9C6500"/>
      <name val="Trebuchet MS"/>
      <family val="2"/>
    </font>
    <font>
      <sz val="11"/>
      <color indexed="60"/>
      <name val="Calibri"/>
      <family val="2"/>
    </font>
    <font>
      <sz val="7"/>
      <name val="Small Fonts"/>
      <family val="2"/>
    </font>
    <font>
      <sz val="10"/>
      <name val="Courier"/>
      <family val="3"/>
    </font>
    <font>
      <b/>
      <sz val="10"/>
      <color rgb="FF3F3F3F"/>
      <name val="Arial"/>
      <family val="2"/>
    </font>
    <font>
      <b/>
      <sz val="10"/>
      <color rgb="FF3F3F3F"/>
      <name val="Trebuchet MS"/>
      <family val="2"/>
    </font>
    <font>
      <b/>
      <sz val="11"/>
      <color indexed="63"/>
      <name val="Calibri"/>
      <family val="2"/>
    </font>
    <font>
      <b/>
      <sz val="9"/>
      <name val="Frutiger 45 Light"/>
      <family val="2"/>
    </font>
    <font>
      <b/>
      <sz val="9"/>
      <name val="Arial"/>
      <family val="2"/>
    </font>
    <font>
      <sz val="12"/>
      <name val="Arial"/>
      <family val="2"/>
    </font>
    <font>
      <b/>
      <sz val="11"/>
      <color indexed="60"/>
      <name val="Arial Narrow"/>
      <family val="2"/>
    </font>
    <font>
      <b/>
      <sz val="12"/>
      <color indexed="8"/>
      <name val="Arial"/>
      <family val="2"/>
    </font>
    <font>
      <b/>
      <i/>
      <sz val="12"/>
      <color indexed="8"/>
      <name val="Arial"/>
      <family val="2"/>
    </font>
    <font>
      <sz val="12"/>
      <color indexed="8"/>
      <name val="Arial"/>
      <family val="2"/>
    </font>
    <font>
      <b/>
      <sz val="12"/>
      <color indexed="9"/>
      <name val="Arial"/>
      <family val="2"/>
    </font>
    <font>
      <sz val="10"/>
      <color indexed="8"/>
      <name val="Arial"/>
      <family val="2"/>
    </font>
    <font>
      <sz val="10"/>
      <color indexed="9"/>
      <name val="Arial"/>
      <family val="2"/>
    </font>
    <font>
      <i/>
      <sz val="12"/>
      <color indexed="8"/>
      <name val="Arial"/>
      <family val="2"/>
    </font>
    <font>
      <b/>
      <sz val="10"/>
      <color indexed="62"/>
      <name val="Arial"/>
      <family val="2"/>
    </font>
    <font>
      <b/>
      <sz val="19"/>
      <name val="Arial"/>
      <family val="2"/>
    </font>
    <font>
      <sz val="12"/>
      <color indexed="14"/>
      <name val="Arial"/>
      <family val="2"/>
    </font>
    <font>
      <u/>
      <sz val="10"/>
      <name val="Arial"/>
      <family val="2"/>
    </font>
    <font>
      <sz val="9"/>
      <name val="Helvetica-Black"/>
    </font>
    <font>
      <b/>
      <sz val="10"/>
      <color indexed="10"/>
      <name val="Arial"/>
      <family val="2"/>
    </font>
    <font>
      <sz val="12"/>
      <name val="Times New Roman"/>
      <family val="1"/>
    </font>
    <font>
      <b/>
      <sz val="18"/>
      <color indexed="56"/>
      <name val="Cambria"/>
      <family val="2"/>
    </font>
    <font>
      <b/>
      <sz val="10"/>
      <color theme="1"/>
      <name val="Arial"/>
      <family val="2"/>
    </font>
    <font>
      <b/>
      <sz val="10"/>
      <color theme="1"/>
      <name val="Trebuchet MS"/>
      <family val="2"/>
    </font>
    <font>
      <b/>
      <sz val="11"/>
      <color indexed="8"/>
      <name val="Calibri"/>
      <family val="2"/>
    </font>
    <font>
      <sz val="10"/>
      <color indexed="10"/>
      <name val="Arial"/>
      <family val="2"/>
    </font>
    <font>
      <sz val="10"/>
      <color rgb="FFFF0000"/>
      <name val="Arial"/>
      <family val="2"/>
    </font>
    <font>
      <sz val="11"/>
      <color indexed="10"/>
      <name val="Calibri"/>
      <family val="2"/>
    </font>
  </fonts>
  <fills count="97">
    <fill>
      <patternFill patternType="none"/>
    </fill>
    <fill>
      <patternFill patternType="gray125"/>
    </fill>
    <fill>
      <patternFill patternType="solid">
        <fgColor rgb="FF0052A5"/>
        <bgColor rgb="FF000000"/>
      </patternFill>
    </fill>
    <fill>
      <patternFill patternType="solid">
        <fgColor rgb="FF99CCFF"/>
        <bgColor rgb="FF000000"/>
      </patternFill>
    </fill>
    <fill>
      <patternFill patternType="solid">
        <fgColor rgb="FF009DD9"/>
        <bgColor rgb="FF000000"/>
      </patternFill>
    </fill>
    <fill>
      <patternFill patternType="solid">
        <fgColor rgb="FFD95E16"/>
        <bgColor rgb="FF000000"/>
      </patternFill>
    </fill>
    <fill>
      <patternFill patternType="solid">
        <fgColor rgb="FF0097AC"/>
        <bgColor rgb="FF000000"/>
      </patternFill>
    </fill>
    <fill>
      <patternFill patternType="solid">
        <fgColor rgb="FFB9E5FA"/>
        <bgColor rgb="FF000000"/>
      </patternFill>
    </fill>
    <fill>
      <patternFill patternType="solid">
        <fgColor rgb="FFD9D9D9"/>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bgColor indexed="64"/>
      </patternFill>
    </fill>
    <fill>
      <patternFill patternType="solid">
        <fgColor theme="0" tint="-0.14999847407452621"/>
        <bgColor indexed="64"/>
      </patternFill>
    </fill>
    <fill>
      <patternFill patternType="solid">
        <fgColor indexed="15"/>
        <bgColor indexed="64"/>
      </patternFill>
    </fill>
    <fill>
      <patternFill patternType="solid">
        <fgColor indexed="60"/>
        <bgColor indexed="64"/>
      </patternFill>
    </fill>
    <fill>
      <patternFill patternType="solid">
        <fgColor theme="3" tint="0.59996337778862885"/>
        <bgColor indexed="64"/>
      </patternFill>
    </fill>
    <fill>
      <patternFill patternType="solid">
        <fgColor rgb="FFFF66FF"/>
        <bgColor indexed="64"/>
      </patternFill>
    </fill>
    <fill>
      <patternFill patternType="solid">
        <fgColor theme="6"/>
        <bgColor indexed="64"/>
      </patternFill>
    </fill>
    <fill>
      <patternFill patternType="solid">
        <fgColor theme="0" tint="-0.34998626667073579"/>
        <bgColor indexed="64"/>
      </patternFill>
    </fill>
    <fill>
      <patternFill patternType="solid">
        <fgColor rgb="FFFFFF66"/>
        <bgColor indexed="64"/>
      </patternFill>
    </fill>
    <fill>
      <patternFill patternType="solid">
        <fgColor indexed="4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30"/>
        <bgColor indexed="64"/>
      </patternFill>
    </fill>
    <fill>
      <patternFill patternType="solid">
        <fgColor indexed="22"/>
        <bgColor indexed="64"/>
      </patternFill>
    </fill>
    <fill>
      <patternFill patternType="solid">
        <fgColor indexed="27"/>
        <bgColor indexed="64"/>
      </patternFill>
    </fill>
    <fill>
      <patternFill patternType="gray0625">
        <fgColor indexed="13"/>
        <bgColor indexed="13"/>
      </patternFill>
    </fill>
    <fill>
      <patternFill patternType="solid">
        <fgColor indexed="13"/>
        <bgColor indexed="64"/>
      </patternFill>
    </fill>
    <fill>
      <patternFill patternType="solid">
        <fgColor indexed="26"/>
        <bgColor indexed="64"/>
      </patternFill>
    </fill>
    <fill>
      <patternFill patternType="gray0625">
        <fgColor indexed="26"/>
        <bgColor indexed="43"/>
      </patternFill>
    </fill>
    <fill>
      <patternFill patternType="solid">
        <fgColor indexed="26"/>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9"/>
      </patternFill>
    </fill>
    <fill>
      <patternFill patternType="solid">
        <fgColor indexed="9"/>
        <bgColor indexed="64"/>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rgb="FFB1BE24"/>
        <bgColor indexed="64"/>
      </patternFill>
    </fill>
  </fills>
  <borders count="65">
    <border>
      <left/>
      <right/>
      <top/>
      <bottom/>
      <diagonal/>
    </border>
    <border>
      <left/>
      <right/>
      <top style="hair">
        <color indexed="64"/>
      </top>
      <bottom style="hair">
        <color indexed="64"/>
      </bottom>
      <diagonal/>
    </border>
    <border>
      <left style="hair">
        <color rgb="FF808080"/>
      </left>
      <right style="hair">
        <color rgb="FF808080"/>
      </right>
      <top style="hair">
        <color indexed="64"/>
      </top>
      <bottom style="hair">
        <color indexed="64"/>
      </bottom>
      <diagonal/>
    </border>
    <border>
      <left style="hair">
        <color rgb="FF808080"/>
      </left>
      <right style="hair">
        <color rgb="FF808080"/>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indexed="64"/>
      </right>
      <top style="thin">
        <color rgb="FF808080"/>
      </top>
      <bottom/>
      <diagonal/>
    </border>
    <border>
      <left/>
      <right style="thin">
        <color indexed="64"/>
      </right>
      <top style="thin">
        <color rgb="FF808080"/>
      </top>
      <bottom/>
      <diagonal/>
    </border>
    <border>
      <left/>
      <right/>
      <top style="thin">
        <color rgb="FF808080"/>
      </top>
      <bottom style="medium">
        <color rgb="FF80808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style="medium">
        <color indexed="64"/>
      </bottom>
      <diagonal/>
    </border>
    <border>
      <left/>
      <right/>
      <top/>
      <bottom style="medium">
        <color indexed="64"/>
      </bottom>
      <diagonal/>
    </border>
    <border>
      <left/>
      <right/>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diagonal/>
    </border>
    <border>
      <left/>
      <right/>
      <top style="thin">
        <color indexed="62"/>
      </top>
      <bottom style="double">
        <color indexed="62"/>
      </bottom>
      <diagonal/>
    </border>
  </borders>
  <cellStyleXfs count="29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206" fontId="3" fillId="0" borderId="0" applyFont="0" applyFill="0" applyBorder="0" applyAlignment="0" applyProtection="0"/>
    <xf numFmtId="0" fontId="3" fillId="50" borderId="0" applyNumberFormat="0" applyFont="0" applyAlignment="0" applyProtection="0"/>
    <xf numFmtId="0" fontId="20" fillId="17" borderId="0" applyNumberFormat="0" applyBorder="0" applyAlignment="0" applyProtection="0"/>
    <xf numFmtId="0" fontId="21" fillId="17" borderId="0" applyNumberFormat="0" applyBorder="0" applyAlignment="0" applyProtection="0"/>
    <xf numFmtId="0" fontId="22" fillId="51" borderId="0" applyNumberFormat="0" applyBorder="0" applyAlignment="0" applyProtection="0"/>
    <xf numFmtId="0" fontId="20" fillId="21" borderId="0" applyNumberFormat="0" applyBorder="0" applyAlignment="0" applyProtection="0"/>
    <xf numFmtId="0" fontId="21" fillId="21" borderId="0" applyNumberFormat="0" applyBorder="0" applyAlignment="0" applyProtection="0"/>
    <xf numFmtId="0" fontId="22" fillId="52" borderId="0" applyNumberFormat="0" applyBorder="0" applyAlignment="0" applyProtection="0"/>
    <xf numFmtId="0" fontId="20" fillId="25" borderId="0" applyNumberFormat="0" applyBorder="0" applyAlignment="0" applyProtection="0"/>
    <xf numFmtId="0" fontId="21" fillId="25" borderId="0" applyNumberFormat="0" applyBorder="0" applyAlignment="0" applyProtection="0"/>
    <xf numFmtId="0" fontId="22" fillId="53" borderId="0" applyNumberFormat="0" applyBorder="0" applyAlignment="0" applyProtection="0"/>
    <xf numFmtId="0" fontId="20" fillId="29" borderId="0" applyNumberFormat="0" applyBorder="0" applyAlignment="0" applyProtection="0"/>
    <xf numFmtId="0" fontId="21" fillId="29" borderId="0" applyNumberFormat="0" applyBorder="0" applyAlignment="0" applyProtection="0"/>
    <xf numFmtId="0" fontId="22" fillId="54"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22" fillId="55"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2" fillId="56" borderId="0" applyNumberFormat="0" applyBorder="0" applyAlignment="0" applyProtection="0"/>
    <xf numFmtId="0" fontId="20" fillId="18" borderId="0" applyNumberFormat="0" applyBorder="0" applyAlignment="0" applyProtection="0"/>
    <xf numFmtId="0" fontId="21" fillId="18" borderId="0" applyNumberFormat="0" applyBorder="0" applyAlignment="0" applyProtection="0"/>
    <xf numFmtId="0" fontId="22" fillId="57" borderId="0" applyNumberFormat="0" applyBorder="0" applyAlignment="0" applyProtection="0"/>
    <xf numFmtId="0" fontId="20" fillId="22" borderId="0" applyNumberFormat="0" applyBorder="0" applyAlignment="0" applyProtection="0"/>
    <xf numFmtId="0" fontId="21" fillId="22" borderId="0" applyNumberFormat="0" applyBorder="0" applyAlignment="0" applyProtection="0"/>
    <xf numFmtId="0" fontId="22" fillId="58" borderId="0" applyNumberFormat="0" applyBorder="0" applyAlignment="0" applyProtection="0"/>
    <xf numFmtId="0" fontId="20" fillId="26" borderId="0" applyNumberFormat="0" applyBorder="0" applyAlignment="0" applyProtection="0"/>
    <xf numFmtId="0" fontId="21" fillId="26" borderId="0" applyNumberFormat="0" applyBorder="0" applyAlignment="0" applyProtection="0"/>
    <xf numFmtId="0" fontId="22" fillId="59" borderId="0" applyNumberFormat="0" applyBorder="0" applyAlignment="0" applyProtection="0"/>
    <xf numFmtId="0" fontId="20" fillId="30" borderId="0" applyNumberFormat="0" applyBorder="0" applyAlignment="0" applyProtection="0"/>
    <xf numFmtId="0" fontId="21" fillId="30" borderId="0" applyNumberFormat="0" applyBorder="0" applyAlignment="0" applyProtection="0"/>
    <xf numFmtId="0" fontId="22" fillId="54"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2" fillId="5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2" fillId="60" borderId="0" applyNumberFormat="0" applyBorder="0" applyAlignment="0" applyProtection="0"/>
    <xf numFmtId="0" fontId="23" fillId="19" borderId="0" applyNumberFormat="0" applyBorder="0" applyAlignment="0" applyProtection="0"/>
    <xf numFmtId="0" fontId="14" fillId="19" borderId="0" applyNumberFormat="0" applyBorder="0" applyAlignment="0" applyProtection="0"/>
    <xf numFmtId="0" fontId="24" fillId="61" borderId="0" applyNumberFormat="0" applyBorder="0" applyAlignment="0" applyProtection="0"/>
    <xf numFmtId="0" fontId="23" fillId="23" borderId="0" applyNumberFormat="0" applyBorder="0" applyAlignment="0" applyProtection="0"/>
    <xf numFmtId="0" fontId="14" fillId="23" borderId="0" applyNumberFormat="0" applyBorder="0" applyAlignment="0" applyProtection="0"/>
    <xf numFmtId="0" fontId="24" fillId="58" borderId="0" applyNumberFormat="0" applyBorder="0" applyAlignment="0" applyProtection="0"/>
    <xf numFmtId="0" fontId="23" fillId="27" borderId="0" applyNumberFormat="0" applyBorder="0" applyAlignment="0" applyProtection="0"/>
    <xf numFmtId="0" fontId="14" fillId="27" borderId="0" applyNumberFormat="0" applyBorder="0" applyAlignment="0" applyProtection="0"/>
    <xf numFmtId="0" fontId="24" fillId="59" borderId="0" applyNumberFormat="0" applyBorder="0" applyAlignment="0" applyProtection="0"/>
    <xf numFmtId="0" fontId="23" fillId="31" borderId="0" applyNumberFormat="0" applyBorder="0" applyAlignment="0" applyProtection="0"/>
    <xf numFmtId="0" fontId="14" fillId="31" borderId="0" applyNumberFormat="0" applyBorder="0" applyAlignment="0" applyProtection="0"/>
    <xf numFmtId="0" fontId="24" fillId="62" borderId="0" applyNumberFormat="0" applyBorder="0" applyAlignment="0" applyProtection="0"/>
    <xf numFmtId="0" fontId="23" fillId="35" borderId="0" applyNumberFormat="0" applyBorder="0" applyAlignment="0" applyProtection="0"/>
    <xf numFmtId="0" fontId="14" fillId="35" borderId="0" applyNumberFormat="0" applyBorder="0" applyAlignment="0" applyProtection="0"/>
    <xf numFmtId="0" fontId="24" fillId="63" borderId="0" applyNumberFormat="0" applyBorder="0" applyAlignment="0" applyProtection="0"/>
    <xf numFmtId="0" fontId="23" fillId="39" borderId="0" applyNumberFormat="0" applyBorder="0" applyAlignment="0" applyProtection="0"/>
    <xf numFmtId="0" fontId="14" fillId="39" borderId="0" applyNumberFormat="0" applyBorder="0" applyAlignment="0" applyProtection="0"/>
    <xf numFmtId="0" fontId="24" fillId="64" borderId="0" applyNumberFormat="0" applyBorder="0" applyAlignment="0" applyProtection="0"/>
    <xf numFmtId="0" fontId="23" fillId="16" borderId="0" applyNumberFormat="0" applyBorder="0" applyAlignment="0" applyProtection="0"/>
    <xf numFmtId="0" fontId="14" fillId="16" borderId="0" applyNumberFormat="0" applyBorder="0" applyAlignment="0" applyProtection="0"/>
    <xf numFmtId="0" fontId="24" fillId="65" borderId="0" applyNumberFormat="0" applyBorder="0" applyAlignment="0" applyProtection="0"/>
    <xf numFmtId="0" fontId="23" fillId="20" borderId="0" applyNumberFormat="0" applyBorder="0" applyAlignment="0" applyProtection="0"/>
    <xf numFmtId="0" fontId="14" fillId="20" borderId="0" applyNumberFormat="0" applyBorder="0" applyAlignment="0" applyProtection="0"/>
    <xf numFmtId="0" fontId="24" fillId="66" borderId="0" applyNumberFormat="0" applyBorder="0" applyAlignment="0" applyProtection="0"/>
    <xf numFmtId="0" fontId="23" fillId="24" borderId="0" applyNumberFormat="0" applyBorder="0" applyAlignment="0" applyProtection="0"/>
    <xf numFmtId="0" fontId="14" fillId="24" borderId="0" applyNumberFormat="0" applyBorder="0" applyAlignment="0" applyProtection="0"/>
    <xf numFmtId="0" fontId="24" fillId="67" borderId="0" applyNumberFormat="0" applyBorder="0" applyAlignment="0" applyProtection="0"/>
    <xf numFmtId="0" fontId="23" fillId="28" borderId="0" applyNumberFormat="0" applyBorder="0" applyAlignment="0" applyProtection="0"/>
    <xf numFmtId="0" fontId="14" fillId="28" borderId="0" applyNumberFormat="0" applyBorder="0" applyAlignment="0" applyProtection="0"/>
    <xf numFmtId="0" fontId="24" fillId="62" borderId="0" applyNumberFormat="0" applyBorder="0" applyAlignment="0" applyProtection="0"/>
    <xf numFmtId="0" fontId="23" fillId="32" borderId="0" applyNumberFormat="0" applyBorder="0" applyAlignment="0" applyProtection="0"/>
    <xf numFmtId="0" fontId="14" fillId="32" borderId="0" applyNumberFormat="0" applyBorder="0" applyAlignment="0" applyProtection="0"/>
    <xf numFmtId="0" fontId="24" fillId="63" borderId="0" applyNumberFormat="0" applyBorder="0" applyAlignment="0" applyProtection="0"/>
    <xf numFmtId="0" fontId="23" fillId="36" borderId="0" applyNumberFormat="0" applyBorder="0" applyAlignment="0" applyProtection="0"/>
    <xf numFmtId="0" fontId="14" fillId="36" borderId="0" applyNumberFormat="0" applyBorder="0" applyAlignment="0" applyProtection="0"/>
    <xf numFmtId="0" fontId="24" fillId="68" borderId="0" applyNumberFormat="0" applyBorder="0" applyAlignment="0" applyProtection="0"/>
    <xf numFmtId="0" fontId="3" fillId="0" borderId="0" applyFill="0" applyBorder="0" applyProtection="0">
      <protection locked="0"/>
    </xf>
    <xf numFmtId="0" fontId="3" fillId="0" borderId="0" applyFill="0" applyBorder="0" applyProtection="0">
      <protection locked="0"/>
    </xf>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207" fontId="3" fillId="0" borderId="0" applyNumberFormat="0" applyFill="0" applyBorder="0" applyAlignment="0" applyProtection="0"/>
    <xf numFmtId="0" fontId="25" fillId="10" borderId="0" applyNumberFormat="0" applyBorder="0" applyAlignment="0" applyProtection="0"/>
    <xf numFmtId="0" fontId="26" fillId="10" borderId="0" applyNumberFormat="0" applyBorder="0" applyAlignment="0" applyProtection="0"/>
    <xf numFmtId="0" fontId="27" fillId="52" borderId="0" applyNumberFormat="0" applyBorder="0" applyAlignment="0" applyProtection="0"/>
    <xf numFmtId="0" fontId="28" fillId="69" borderId="0" applyBorder="0" applyAlignment="0"/>
    <xf numFmtId="0" fontId="29" fillId="0" borderId="0" applyNumberFormat="0" applyFill="0" applyBorder="0" applyAlignment="0" applyProtection="0"/>
    <xf numFmtId="0" fontId="30" fillId="13" borderId="39" applyNumberFormat="0" applyAlignment="0" applyProtection="0"/>
    <xf numFmtId="0" fontId="31" fillId="13" borderId="39" applyNumberFormat="0" applyAlignment="0" applyProtection="0"/>
    <xf numFmtId="0" fontId="32" fillId="70" borderId="51" applyNumberFormat="0" applyAlignment="0" applyProtection="0"/>
    <xf numFmtId="0" fontId="33" fillId="14" borderId="42" applyNumberFormat="0" applyAlignment="0" applyProtection="0"/>
    <xf numFmtId="0" fontId="13" fillId="14" borderId="42" applyNumberFormat="0" applyAlignment="0" applyProtection="0"/>
    <xf numFmtId="0" fontId="34" fillId="71" borderId="52" applyNumberFormat="0" applyAlignment="0" applyProtection="0"/>
    <xf numFmtId="0" fontId="35" fillId="0" borderId="53"/>
    <xf numFmtId="208" fontId="3" fillId="0" borderId="0" applyFont="0" applyBorder="0">
      <alignment horizontal="right"/>
    </xf>
    <xf numFmtId="208" fontId="3" fillId="0" borderId="0" applyFont="0" applyBorder="0">
      <alignment horizontal="right"/>
    </xf>
    <xf numFmtId="41" fontId="36" fillId="0" borderId="0" applyFill="0" applyBorder="0">
      <protection locked="0"/>
    </xf>
    <xf numFmtId="40" fontId="37" fillId="0" borderId="0" applyFont="0" applyFill="0" applyBorder="0" applyAlignment="0" applyProtection="0"/>
    <xf numFmtId="209" fontId="2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0" fontId="35" fillId="0" borderId="53"/>
    <xf numFmtId="210" fontId="36" fillId="0" borderId="0" applyFill="0" applyBorder="0">
      <protection locked="0"/>
    </xf>
    <xf numFmtId="211" fontId="3" fillId="0" borderId="0" applyFill="0" applyBorder="0"/>
    <xf numFmtId="211" fontId="3" fillId="0" borderId="0" applyFill="0" applyBorder="0"/>
    <xf numFmtId="211" fontId="36" fillId="0" borderId="0" applyFill="0" applyBorder="0">
      <protection locked="0"/>
    </xf>
    <xf numFmtId="212" fontId="3" fillId="0" borderId="0" applyFont="0" applyFill="0" applyBorder="0" applyAlignment="0" applyProtection="0"/>
    <xf numFmtId="212" fontId="22" fillId="0" borderId="0" applyFont="0" applyFill="0" applyBorder="0" applyAlignment="0" applyProtection="0"/>
    <xf numFmtId="213" fontId="3" fillId="0" borderId="0" applyFont="0" applyFill="0" applyBorder="0" applyAlignment="0" applyProtection="0"/>
    <xf numFmtId="214" fontId="3" fillId="0" borderId="0" applyFill="0" applyBorder="0"/>
    <xf numFmtId="214" fontId="3" fillId="0" borderId="0" applyFill="0" applyBorder="0"/>
    <xf numFmtId="15" fontId="36" fillId="0" borderId="0" applyFill="0" applyBorder="0">
      <protection locked="0"/>
    </xf>
    <xf numFmtId="215" fontId="38" fillId="43" borderId="0" applyFont="0" applyFill="0" applyBorder="0" applyAlignment="0"/>
    <xf numFmtId="216" fontId="38" fillId="43" borderId="0" applyFont="0" applyFill="0" applyBorder="0" applyAlignment="0"/>
    <xf numFmtId="217" fontId="39" fillId="72" borderId="0" applyFont="0" applyFill="0" applyBorder="0" applyAlignment="0"/>
    <xf numFmtId="218" fontId="38" fillId="0" borderId="0" applyFont="0" applyFill="0" applyBorder="0" applyAlignment="0"/>
    <xf numFmtId="1" fontId="3" fillId="0" borderId="0" applyFill="0" applyBorder="0">
      <alignment horizontal="right"/>
    </xf>
    <xf numFmtId="1" fontId="3" fillId="0" borderId="0" applyFill="0" applyBorder="0">
      <alignment horizontal="right"/>
    </xf>
    <xf numFmtId="2" fontId="3" fillId="0" borderId="0" applyFill="0" applyBorder="0">
      <alignment horizontal="right"/>
    </xf>
    <xf numFmtId="2" fontId="3" fillId="0" borderId="0" applyFill="0" applyBorder="0">
      <alignment horizontal="right"/>
    </xf>
    <xf numFmtId="2" fontId="36" fillId="0" borderId="0" applyFill="0" applyBorder="0">
      <protection locked="0"/>
    </xf>
    <xf numFmtId="219" fontId="3" fillId="0" borderId="0" applyFill="0" applyBorder="0">
      <alignment horizontal="right"/>
    </xf>
    <xf numFmtId="219" fontId="3" fillId="0" borderId="0" applyFill="0" applyBorder="0">
      <alignment horizontal="right"/>
    </xf>
    <xf numFmtId="219" fontId="36" fillId="0" borderId="0" applyFill="0" applyBorder="0">
      <protection locked="0"/>
    </xf>
    <xf numFmtId="220" fontId="3" fillId="0" borderId="0" applyFill="0" applyBorder="0">
      <alignment horizontal="right"/>
    </xf>
    <xf numFmtId="220" fontId="3" fillId="0" borderId="0" applyFill="0" applyBorder="0">
      <alignment horizontal="right"/>
    </xf>
    <xf numFmtId="220" fontId="36" fillId="0" borderId="0" applyFill="0" applyBorder="0">
      <protection locked="0"/>
    </xf>
    <xf numFmtId="40" fontId="40" fillId="0" borderId="0" applyFill="0" applyBorder="0" applyAlignment="0" applyProtection="0">
      <alignment horizontal="left"/>
      <protection locked="0"/>
    </xf>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9" borderId="0" applyNumberFormat="0" applyBorder="0" applyAlignment="0" applyProtection="0"/>
    <xf numFmtId="0" fontId="46" fillId="53" borderId="0" applyNumberFormat="0" applyBorder="0" applyAlignment="0" applyProtection="0"/>
    <xf numFmtId="38" fontId="3" fillId="73" borderId="0" applyNumberFormat="0" applyBorder="0" applyAlignment="0" applyProtection="0"/>
    <xf numFmtId="38" fontId="3" fillId="73" borderId="0" applyNumberFormat="0" applyBorder="0" applyAlignment="0" applyProtection="0"/>
    <xf numFmtId="0" fontId="47" fillId="0" borderId="54" applyNumberFormat="0" applyAlignment="0" applyProtection="0">
      <alignment horizontal="left" vertical="center"/>
    </xf>
    <xf numFmtId="0" fontId="47" fillId="0" borderId="11">
      <alignment horizontal="left" vertical="center"/>
    </xf>
    <xf numFmtId="14" fontId="48" fillId="74" borderId="55">
      <alignment horizontal="center" vertical="center" wrapText="1"/>
    </xf>
    <xf numFmtId="0" fontId="49" fillId="0" borderId="36" applyNumberFormat="0" applyFill="0" applyAlignment="0" applyProtection="0"/>
    <xf numFmtId="0" fontId="50" fillId="0" borderId="36" applyNumberFormat="0" applyFill="0" applyAlignment="0" applyProtection="0"/>
    <xf numFmtId="0" fontId="51" fillId="0" borderId="0" applyNumberFormat="0" applyFill="0" applyBorder="0"/>
    <xf numFmtId="0" fontId="52" fillId="0" borderId="37" applyNumberFormat="0" applyFill="0" applyAlignment="0" applyProtection="0"/>
    <xf numFmtId="0" fontId="53" fillId="0" borderId="37" applyNumberFormat="0" applyFill="0" applyAlignment="0" applyProtection="0"/>
    <xf numFmtId="0" fontId="54" fillId="0" borderId="0" applyNumberFormat="0" applyFill="0" applyBorder="0"/>
    <xf numFmtId="0" fontId="55" fillId="0" borderId="38" applyNumberFormat="0" applyFill="0" applyAlignment="0" applyProtection="0"/>
    <xf numFmtId="0" fontId="56" fillId="0" borderId="38" applyNumberFormat="0" applyFill="0" applyAlignment="0" applyProtection="0"/>
    <xf numFmtId="210" fontId="57" fillId="0" borderId="0" applyFill="0" applyBorder="0"/>
    <xf numFmtId="0" fontId="55" fillId="0" borderId="0" applyNumberFormat="0" applyFill="0" applyBorder="0" applyAlignment="0" applyProtection="0"/>
    <xf numFmtId="0" fontId="56" fillId="0" borderId="0" applyNumberFormat="0" applyFill="0" applyBorder="0" applyAlignment="0" applyProtection="0"/>
    <xf numFmtId="210" fontId="3" fillId="0" borderId="0" applyFill="0" applyBorder="0"/>
    <xf numFmtId="38" fontId="58" fillId="75" borderId="0" applyNumberFormat="0" applyBorder="0" applyAlignment="0" applyProtection="0">
      <alignment horizontal="left"/>
    </xf>
    <xf numFmtId="0" fontId="3" fillId="76" borderId="56" applyNumberFormat="0" applyFont="0">
      <alignment horizontal="left"/>
      <protection locked="0"/>
    </xf>
    <xf numFmtId="0" fontId="3" fillId="76" borderId="56" applyNumberFormat="0" applyFont="0">
      <alignment horizontal="left"/>
      <protection locked="0"/>
    </xf>
    <xf numFmtId="10" fontId="3" fillId="77" borderId="9" applyNumberFormat="0" applyBorder="0" applyAlignment="0" applyProtection="0"/>
    <xf numFmtId="10" fontId="3" fillId="77" borderId="9" applyNumberFormat="0" applyBorder="0" applyAlignment="0" applyProtection="0"/>
    <xf numFmtId="0" fontId="59" fillId="12" borderId="39" applyNumberFormat="0" applyAlignment="0" applyProtection="0"/>
    <xf numFmtId="0" fontId="59" fillId="12" borderId="39" applyNumberFormat="0" applyAlignment="0" applyProtection="0"/>
    <xf numFmtId="0" fontId="59" fillId="12" borderId="39" applyNumberFormat="0" applyAlignment="0" applyProtection="0"/>
    <xf numFmtId="0" fontId="60" fillId="12" borderId="39" applyNumberFormat="0" applyAlignment="0" applyProtection="0"/>
    <xf numFmtId="0" fontId="61" fillId="56" borderId="51" applyNumberFormat="0" applyAlignment="0" applyProtection="0"/>
    <xf numFmtId="0" fontId="3" fillId="78" borderId="0" applyNumberFormat="0"/>
    <xf numFmtId="0" fontId="3" fillId="78" borderId="0" applyNumberFormat="0"/>
    <xf numFmtId="0" fontId="62" fillId="0" borderId="41" applyNumberFormat="0" applyFill="0" applyAlignment="0" applyProtection="0"/>
    <xf numFmtId="0" fontId="63" fillId="0" borderId="41" applyNumberFormat="0" applyFill="0" applyAlignment="0" applyProtection="0"/>
    <xf numFmtId="0" fontId="64" fillId="0" borderId="57" applyNumberFormat="0" applyFill="0" applyAlignment="0" applyProtection="0"/>
    <xf numFmtId="208" fontId="3" fillId="0" borderId="0" applyFont="0" applyFill="0" applyBorder="0" applyAlignment="0" applyProtection="0"/>
    <xf numFmtId="221" fontId="38" fillId="0" borderId="0" applyFont="0" applyFill="0" applyBorder="0" applyAlignment="0"/>
    <xf numFmtId="0" fontId="65" fillId="11" borderId="0" applyNumberFormat="0" applyBorder="0" applyAlignment="0" applyProtection="0"/>
    <xf numFmtId="0" fontId="66" fillId="11" borderId="0" applyNumberFormat="0" applyBorder="0" applyAlignment="0" applyProtection="0"/>
    <xf numFmtId="0" fontId="67" fillId="50" borderId="0" applyNumberFormat="0" applyBorder="0" applyAlignment="0" applyProtection="0"/>
    <xf numFmtId="37" fontId="68" fillId="0" borderId="0"/>
    <xf numFmtId="219" fontId="3" fillId="0" borderId="0"/>
    <xf numFmtId="222" fontId="3" fillId="0" borderId="0"/>
    <xf numFmtId="0" fontId="20" fillId="0" borderId="0"/>
    <xf numFmtId="0" fontId="20" fillId="0" borderId="0"/>
    <xf numFmtId="0" fontId="21" fillId="0" borderId="0"/>
    <xf numFmtId="0" fontId="3" fillId="0" borderId="0"/>
    <xf numFmtId="0" fontId="3" fillId="0" borderId="0"/>
    <xf numFmtId="0" fontId="37" fillId="0" borderId="0"/>
    <xf numFmtId="39" fontId="69" fillId="0" borderId="0"/>
    <xf numFmtId="0" fontId="22" fillId="0" borderId="0"/>
    <xf numFmtId="39" fontId="69" fillId="0" borderId="0"/>
    <xf numFmtId="39" fontId="69" fillId="0" borderId="0"/>
    <xf numFmtId="0" fontId="20" fillId="0" borderId="0"/>
    <xf numFmtId="0" fontId="36" fillId="0" borderId="0" applyFill="0" applyBorder="0">
      <protection locked="0"/>
    </xf>
    <xf numFmtId="0" fontId="20" fillId="15" borderId="43" applyNumberFormat="0" applyFont="0" applyAlignment="0" applyProtection="0"/>
    <xf numFmtId="0" fontId="21" fillId="15" borderId="43" applyNumberFormat="0" applyFont="0" applyAlignment="0" applyProtection="0"/>
    <xf numFmtId="0" fontId="3" fillId="79" borderId="58" applyNumberFormat="0" applyFont="0" applyAlignment="0" applyProtection="0"/>
    <xf numFmtId="0" fontId="3" fillId="0" borderId="0"/>
    <xf numFmtId="0" fontId="3" fillId="0" borderId="0"/>
    <xf numFmtId="223" fontId="38" fillId="0" borderId="0">
      <alignment horizontal="center"/>
    </xf>
    <xf numFmtId="0" fontId="70" fillId="13" borderId="40" applyNumberFormat="0" applyAlignment="0" applyProtection="0"/>
    <xf numFmtId="0" fontId="71" fillId="13" borderId="40" applyNumberFormat="0" applyAlignment="0" applyProtection="0"/>
    <xf numFmtId="0" fontId="72" fillId="70" borderId="59" applyNumberFormat="0" applyAlignment="0" applyProtection="0"/>
    <xf numFmtId="224" fontId="3" fillId="0" borderId="0" applyFont="0" applyFill="0" applyBorder="0" applyAlignment="0" applyProtection="0"/>
    <xf numFmtId="37" fontId="58" fillId="75" borderId="0" applyNumberFormat="0" applyFont="0" applyBorder="0" applyAlignment="0" applyProtection="0"/>
    <xf numFmtId="0" fontId="73" fillId="0" borderId="0" applyNumberFormat="0">
      <alignment horizontal="center" vertical="center"/>
    </xf>
    <xf numFmtId="225" fontId="3" fillId="0" borderId="0" applyFont="0" applyFill="0" applyBorder="0" applyAlignment="0" applyProtection="0"/>
    <xf numFmtId="226" fontId="3" fillId="0" borderId="0" applyFill="0" applyBorder="0"/>
    <xf numFmtId="226" fontId="3" fillId="0" borderId="0" applyFill="0" applyBorder="0"/>
    <xf numFmtId="226" fontId="36" fillId="0" borderId="0" applyFill="0" applyBorder="0">
      <protection locked="0"/>
    </xf>
    <xf numFmtId="10" fontId="3" fillId="0" borderId="0" applyFont="0" applyFill="0" applyBorder="0" applyAlignment="0" applyProtection="0"/>
    <xf numFmtId="9" fontId="3" fillId="0" borderId="0" applyFont="0" applyFill="0" applyBorder="0" applyAlignment="0" applyProtection="0"/>
    <xf numFmtId="227" fontId="74" fillId="0" borderId="0"/>
    <xf numFmtId="228" fontId="75" fillId="0" borderId="47"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0" fontId="76" fillId="40" borderId="0" applyBorder="0" applyAlignment="0"/>
    <xf numFmtId="4" fontId="77" fillId="80" borderId="60" applyNumberFormat="0" applyProtection="0">
      <alignment vertical="center"/>
    </xf>
    <xf numFmtId="4" fontId="78" fillId="80" borderId="60" applyNumberFormat="0" applyProtection="0">
      <alignment vertical="center"/>
    </xf>
    <xf numFmtId="4" fontId="79" fillId="80" borderId="60" applyNumberFormat="0" applyProtection="0">
      <alignment horizontal="left" vertical="center" indent="1"/>
    </xf>
    <xf numFmtId="4" fontId="80" fillId="81" borderId="0" applyNumberFormat="0" applyProtection="0">
      <alignment horizontal="left" vertical="center" indent="1"/>
    </xf>
    <xf numFmtId="4" fontId="79" fillId="82" borderId="60" applyNumberFormat="0" applyProtection="0">
      <alignment horizontal="right" vertical="center"/>
    </xf>
    <xf numFmtId="4" fontId="79" fillId="83" borderId="60" applyNumberFormat="0" applyProtection="0">
      <alignment horizontal="right" vertical="center"/>
    </xf>
    <xf numFmtId="4" fontId="79" fillId="84" borderId="60" applyNumberFormat="0" applyProtection="0">
      <alignment horizontal="right" vertical="center"/>
    </xf>
    <xf numFmtId="4" fontId="79" fillId="85" borderId="60" applyNumberFormat="0" applyProtection="0">
      <alignment horizontal="right" vertical="center"/>
    </xf>
    <xf numFmtId="4" fontId="79" fillId="86" borderId="60" applyNumberFormat="0" applyProtection="0">
      <alignment horizontal="right" vertical="center"/>
    </xf>
    <xf numFmtId="4" fontId="79" fillId="87" borderId="60" applyNumberFormat="0" applyProtection="0">
      <alignment horizontal="right" vertical="center"/>
    </xf>
    <xf numFmtId="4" fontId="79" fillId="88" borderId="60" applyNumberFormat="0" applyProtection="0">
      <alignment horizontal="right" vertical="center"/>
    </xf>
    <xf numFmtId="4" fontId="79" fillId="89" borderId="60" applyNumberFormat="0" applyProtection="0">
      <alignment horizontal="right" vertical="center"/>
    </xf>
    <xf numFmtId="4" fontId="79" fillId="90" borderId="60" applyNumberFormat="0" applyProtection="0">
      <alignment horizontal="right" vertical="center"/>
    </xf>
    <xf numFmtId="4" fontId="77" fillId="91" borderId="61" applyNumberFormat="0" applyProtection="0">
      <alignment horizontal="left" vertical="center" indent="1"/>
    </xf>
    <xf numFmtId="4" fontId="77" fillId="92" borderId="11" applyNumberFormat="0" applyProtection="0">
      <alignment horizontal="left" vertical="center" indent="1"/>
    </xf>
    <xf numFmtId="4" fontId="77" fillId="93" borderId="0" applyNumberFormat="0" applyProtection="0">
      <alignment horizontal="left" vertical="center" indent="1"/>
    </xf>
    <xf numFmtId="4" fontId="79" fillId="94" borderId="60" applyNumberFormat="0" applyProtection="0">
      <alignment horizontal="right" vertical="center"/>
    </xf>
    <xf numFmtId="4" fontId="81" fillId="92" borderId="0" applyNumberFormat="0" applyProtection="0">
      <alignment horizontal="left" vertical="center" indent="1"/>
    </xf>
    <xf numFmtId="4" fontId="82" fillId="81" borderId="0" applyNumberFormat="0" applyProtection="0">
      <alignment horizontal="left" vertical="center" indent="1"/>
    </xf>
    <xf numFmtId="4" fontId="82" fillId="81" borderId="0" applyNumberFormat="0" applyProtection="0">
      <alignment horizontal="left" vertical="center" indent="1"/>
    </xf>
    <xf numFmtId="4" fontId="79" fillId="95" borderId="60" applyNumberFormat="0" applyProtection="0">
      <alignment vertical="center"/>
    </xf>
    <xf numFmtId="4" fontId="83" fillId="95" borderId="60" applyNumberFormat="0" applyProtection="0">
      <alignment vertical="center"/>
    </xf>
    <xf numFmtId="4" fontId="77" fillId="94" borderId="62" applyNumberFormat="0" applyProtection="0">
      <alignment horizontal="left" vertical="center" indent="1"/>
    </xf>
    <xf numFmtId="4" fontId="81" fillId="95" borderId="60" applyNumberFormat="0" applyProtection="0">
      <alignment horizontal="right" vertical="center"/>
    </xf>
    <xf numFmtId="4" fontId="83" fillId="95" borderId="60" applyNumberFormat="0" applyProtection="0">
      <alignment horizontal="right" vertical="center"/>
    </xf>
    <xf numFmtId="4" fontId="84" fillId="73" borderId="60" applyNumberFormat="0" applyProtection="0">
      <alignment horizontal="left" vertical="center" wrapText="1" indent="1"/>
    </xf>
    <xf numFmtId="4" fontId="85" fillId="92" borderId="0" applyNumberFormat="0" applyProtection="0">
      <alignment horizontal="left" vertical="center" indent="1"/>
    </xf>
    <xf numFmtId="4" fontId="86" fillId="95" borderId="60" applyNumberFormat="0" applyProtection="0">
      <alignment horizontal="right" vertical="center"/>
    </xf>
    <xf numFmtId="230" fontId="38" fillId="0" borderId="0" applyFont="0" applyFill="0" applyBorder="0" applyAlignment="0"/>
    <xf numFmtId="231" fontId="81" fillId="0" borderId="0" applyFill="0" applyBorder="0" applyAlignment="0"/>
    <xf numFmtId="0" fontId="87" fillId="0" borderId="0" applyFill="0" applyBorder="0" applyAlignment="0"/>
    <xf numFmtId="0" fontId="88" fillId="0" borderId="0" applyFill="0" applyBorder="0" applyProtection="0">
      <alignment horizontal="left"/>
    </xf>
    <xf numFmtId="0" fontId="3" fillId="0" borderId="47" applyFill="0" applyBorder="0" applyProtection="0">
      <alignment horizontal="left" vertical="top"/>
    </xf>
    <xf numFmtId="0" fontId="3" fillId="0" borderId="47" applyFill="0" applyBorder="0" applyProtection="0">
      <alignment horizontal="left" vertical="top"/>
    </xf>
    <xf numFmtId="0" fontId="3" fillId="0" borderId="0" applyFill="0" applyBorder="0">
      <alignment horizontal="right"/>
    </xf>
    <xf numFmtId="0" fontId="89" fillId="0" borderId="0" applyFill="0" applyBorder="0" applyProtection="0">
      <alignment horizontal="left" vertical="top"/>
    </xf>
    <xf numFmtId="0" fontId="3" fillId="0" borderId="0"/>
    <xf numFmtId="0" fontId="3" fillId="0" borderId="0"/>
    <xf numFmtId="0" fontId="90" fillId="0" borderId="0" applyNumberFormat="0" applyFill="0" applyBorder="0" applyAlignment="0" applyProtection="0"/>
    <xf numFmtId="0" fontId="17" fillId="0" borderId="0" applyNumberFormat="0" applyFill="0" applyBorder="0" applyAlignment="0" applyProtection="0"/>
    <xf numFmtId="0" fontId="91" fillId="0" borderId="0" applyNumberFormat="0" applyFill="0" applyBorder="0" applyAlignment="0" applyProtection="0"/>
    <xf numFmtId="210" fontId="48" fillId="0" borderId="11" applyFill="0"/>
    <xf numFmtId="210" fontId="48" fillId="0" borderId="63" applyFill="0"/>
    <xf numFmtId="210" fontId="3" fillId="0" borderId="11" applyFill="0"/>
    <xf numFmtId="210" fontId="3" fillId="0" borderId="11" applyFill="0"/>
    <xf numFmtId="210" fontId="3" fillId="0" borderId="63" applyFill="0"/>
    <xf numFmtId="210" fontId="3" fillId="0" borderId="63" applyFill="0"/>
    <xf numFmtId="0" fontId="92" fillId="0" borderId="44" applyNumberFormat="0" applyFill="0" applyAlignment="0" applyProtection="0"/>
    <xf numFmtId="0" fontId="93" fillId="0" borderId="44" applyNumberFormat="0" applyFill="0" applyAlignment="0" applyProtection="0"/>
    <xf numFmtId="0" fontId="94" fillId="0" borderId="64" applyNumberFormat="0" applyFill="0" applyAlignment="0" applyProtection="0"/>
    <xf numFmtId="0" fontId="3" fillId="0" borderId="0" applyNumberFormat="0" applyFont="0" applyFill="0"/>
    <xf numFmtId="0" fontId="3" fillId="0" borderId="0" applyNumberFormat="0" applyFont="0" applyFill="0"/>
    <xf numFmtId="0" fontId="95" fillId="0" borderId="0" applyNumberFormat="0" applyFill="0" applyBorder="0"/>
    <xf numFmtId="0" fontId="96" fillId="0" borderId="0" applyNumberFormat="0" applyFill="0" applyBorder="0" applyAlignment="0" applyProtection="0"/>
    <xf numFmtId="0" fontId="7" fillId="0" borderId="0" applyNumberFormat="0" applyFill="0" applyBorder="0" applyAlignment="0" applyProtection="0"/>
    <xf numFmtId="0" fontId="97" fillId="0" borderId="0" applyNumberFormat="0" applyFill="0" applyBorder="0" applyAlignment="0" applyProtection="0"/>
    <xf numFmtId="0" fontId="3" fillId="0" borderId="0" applyNumberFormat="0" applyFill="0" applyBorder="0" applyAlignment="0"/>
    <xf numFmtId="232" fontId="38" fillId="0" borderId="0" applyFont="0" applyFill="0" applyBorder="0" applyAlignment="0"/>
  </cellStyleXfs>
  <cellXfs count="464">
    <xf numFmtId="0" fontId="0" fillId="0" borderId="0" xfId="0"/>
    <xf numFmtId="0" fontId="2" fillId="2" borderId="0" xfId="0" applyFont="1" applyFill="1" applyBorder="1" applyAlignment="1" applyProtection="1">
      <alignment horizontal="left" vertical="top" wrapText="1"/>
      <protection locked="0"/>
    </xf>
    <xf numFmtId="0" fontId="2" fillId="2" borderId="0" xfId="0" applyFont="1" applyFill="1" applyBorder="1" applyAlignment="1" applyProtection="1">
      <alignment vertical="top" wrapText="1"/>
      <protection locked="0"/>
    </xf>
    <xf numFmtId="9" fontId="2" fillId="2" borderId="0" xfId="3" applyFont="1" applyFill="1" applyBorder="1" applyAlignment="1" applyProtection="1">
      <alignment vertical="top" wrapText="1"/>
      <protection locked="0"/>
    </xf>
    <xf numFmtId="0" fontId="2" fillId="2" borderId="0" xfId="0" applyFont="1" applyFill="1" applyBorder="1" applyAlignment="1" applyProtection="1">
      <alignment horizontal="right" vertical="top" wrapText="1"/>
      <protection locked="0"/>
    </xf>
    <xf numFmtId="164" fontId="2" fillId="2" borderId="0" xfId="0" applyNumberFormat="1" applyFont="1" applyFill="1" applyBorder="1" applyAlignment="1" applyProtection="1">
      <alignment horizontal="right" vertical="top" wrapText="1"/>
      <protection locked="0"/>
    </xf>
    <xf numFmtId="0" fontId="2" fillId="2" borderId="0" xfId="0" applyNumberFormat="1" applyFont="1" applyFill="1" applyBorder="1" applyAlignment="1" applyProtection="1">
      <alignment horizontal="right" vertical="top" wrapText="1"/>
      <protection locked="0"/>
    </xf>
    <xf numFmtId="43" fontId="2" fillId="2" borderId="0" xfId="4" applyFont="1" applyFill="1" applyBorder="1" applyAlignment="1" applyProtection="1">
      <alignment horizontal="right" vertical="top" wrapText="1"/>
      <protection locked="0"/>
    </xf>
    <xf numFmtId="165" fontId="2" fillId="2" borderId="0" xfId="2" applyNumberFormat="1" applyFont="1" applyFill="1" applyBorder="1" applyAlignment="1" applyProtection="1">
      <alignment horizontal="right" vertical="top" wrapText="1"/>
      <protection locked="0"/>
    </xf>
    <xf numFmtId="44" fontId="2" fillId="2" borderId="0" xfId="2" applyNumberFormat="1" applyFont="1" applyFill="1" applyBorder="1" applyAlignment="1" applyProtection="1">
      <alignment horizontal="right" vertical="top" wrapText="1"/>
      <protection locked="0"/>
    </xf>
    <xf numFmtId="166" fontId="2" fillId="2" borderId="0" xfId="3" applyNumberFormat="1" applyFont="1" applyFill="1" applyBorder="1" applyAlignment="1" applyProtection="1">
      <alignment horizontal="right" vertical="top" wrapText="1"/>
      <protection locked="0"/>
    </xf>
    <xf numFmtId="164" fontId="2" fillId="2" borderId="0" xfId="4" applyNumberFormat="1" applyFont="1" applyFill="1" applyBorder="1" applyAlignment="1" applyProtection="1">
      <alignment horizontal="right" vertical="top" wrapText="1"/>
      <protection locked="0"/>
    </xf>
    <xf numFmtId="166" fontId="2" fillId="2" borderId="0" xfId="3" applyNumberFormat="1" applyFont="1" applyFill="1" applyBorder="1" applyAlignment="1">
      <alignment horizontal="right" vertical="top" wrapText="1"/>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4" fillId="2" borderId="0" xfId="0" applyFont="1" applyFill="1" applyBorder="1" applyAlignment="1">
      <alignment vertical="top" wrapText="1"/>
    </xf>
    <xf numFmtId="9" fontId="2" fillId="2" borderId="0" xfId="3" applyFont="1" applyFill="1" applyBorder="1" applyAlignment="1">
      <alignment vertical="top" wrapText="1"/>
    </xf>
    <xf numFmtId="0" fontId="2" fillId="2" borderId="0" xfId="0" applyFont="1" applyFill="1" applyBorder="1" applyAlignment="1">
      <alignment horizontal="right" vertical="top" wrapText="1"/>
    </xf>
    <xf numFmtId="164" fontId="2" fillId="2" borderId="0" xfId="0" applyNumberFormat="1" applyFont="1" applyFill="1" applyBorder="1" applyAlignment="1">
      <alignment horizontal="right" vertical="top" wrapText="1"/>
    </xf>
    <xf numFmtId="0" fontId="2" fillId="2" borderId="0" xfId="0" applyNumberFormat="1" applyFont="1" applyFill="1" applyBorder="1" applyAlignment="1">
      <alignment horizontal="right" vertical="top" wrapText="1"/>
    </xf>
    <xf numFmtId="43" fontId="2" fillId="2" borderId="0" xfId="4" applyFont="1" applyFill="1" applyBorder="1" applyAlignment="1">
      <alignment horizontal="right" vertical="top" wrapText="1"/>
    </xf>
    <xf numFmtId="44" fontId="2" fillId="2" borderId="0" xfId="2" applyNumberFormat="1" applyFont="1" applyFill="1" applyBorder="1" applyAlignment="1">
      <alignment horizontal="right" vertical="top" wrapText="1"/>
    </xf>
    <xf numFmtId="165" fontId="2" fillId="2" borderId="0" xfId="2" applyNumberFormat="1" applyFont="1" applyFill="1" applyBorder="1" applyAlignment="1">
      <alignment horizontal="right" vertical="top" wrapText="1"/>
    </xf>
    <xf numFmtId="164" fontId="2" fillId="2" borderId="0" xfId="4" applyNumberFormat="1" applyFont="1" applyFill="1" applyBorder="1" applyAlignment="1">
      <alignment horizontal="right" vertical="top" wrapText="1"/>
    </xf>
    <xf numFmtId="167" fontId="2" fillId="2" borderId="0" xfId="2" applyNumberFormat="1" applyFont="1" applyFill="1" applyBorder="1" applyAlignment="1">
      <alignment horizontal="right" vertical="top" wrapText="1"/>
    </xf>
    <xf numFmtId="9" fontId="2" fillId="2" borderId="0" xfId="0" applyNumberFormat="1" applyFont="1" applyFill="1" applyBorder="1" applyAlignment="1">
      <alignment horizontal="right" vertical="top" wrapText="1"/>
    </xf>
    <xf numFmtId="168" fontId="2" fillId="2" borderId="0" xfId="0" applyNumberFormat="1" applyFont="1" applyFill="1" applyBorder="1" applyAlignment="1">
      <alignment horizontal="right" vertical="top" wrapText="1"/>
    </xf>
    <xf numFmtId="0" fontId="5" fillId="0" borderId="1" xfId="0" applyFont="1" applyFill="1" applyBorder="1" applyAlignment="1">
      <alignment wrapText="1"/>
    </xf>
    <xf numFmtId="0" fontId="5" fillId="0" borderId="1" xfId="0" applyFont="1" applyFill="1" applyBorder="1" applyAlignment="1"/>
    <xf numFmtId="9" fontId="5" fillId="0" borderId="1" xfId="4" applyNumberFormat="1" applyFont="1" applyFill="1" applyBorder="1" applyAlignment="1"/>
    <xf numFmtId="49" fontId="5" fillId="0" borderId="1" xfId="0" applyNumberFormat="1" applyFont="1" applyFill="1" applyBorder="1" applyAlignment="1">
      <alignment wrapText="1"/>
    </xf>
    <xf numFmtId="4" fontId="5" fillId="0" borderId="1" xfId="4" quotePrefix="1" applyNumberFormat="1" applyFont="1" applyFill="1" applyBorder="1" applyAlignment="1">
      <alignment horizontal="right" wrapText="1"/>
    </xf>
    <xf numFmtId="4" fontId="5" fillId="0" borderId="1" xfId="4" applyNumberFormat="1" applyFont="1" applyFill="1" applyBorder="1" applyAlignment="1">
      <alignment horizontal="right" wrapText="1"/>
    </xf>
    <xf numFmtId="49" fontId="5" fillId="0" borderId="1" xfId="0" applyNumberFormat="1" applyFont="1" applyFill="1" applyBorder="1" applyAlignment="1">
      <alignment horizontal="right" wrapText="1"/>
    </xf>
    <xf numFmtId="0" fontId="5" fillId="0" borderId="1" xfId="0" applyFont="1" applyFill="1" applyBorder="1" applyAlignment="1">
      <alignment horizontal="right"/>
    </xf>
    <xf numFmtId="169" fontId="5" fillId="0" borderId="1" xfId="0" applyNumberFormat="1" applyFont="1" applyFill="1" applyBorder="1" applyAlignment="1">
      <alignment horizontal="right"/>
    </xf>
    <xf numFmtId="16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43" fontId="5" fillId="0" borderId="1" xfId="4" applyFont="1" applyFill="1" applyBorder="1" applyAlignment="1">
      <alignment horizontal="right"/>
    </xf>
    <xf numFmtId="168" fontId="5" fillId="0" borderId="1" xfId="0" applyNumberFormat="1" applyFont="1" applyFill="1" applyBorder="1" applyAlignment="1">
      <alignment horizontal="right"/>
    </xf>
    <xf numFmtId="170" fontId="5" fillId="0" borderId="1" xfId="4" applyNumberFormat="1" applyFont="1" applyFill="1" applyBorder="1" applyAlignment="1">
      <alignment horizontal="right"/>
    </xf>
    <xf numFmtId="171" fontId="5" fillId="0" borderId="1" xfId="4" applyNumberFormat="1" applyFont="1" applyFill="1" applyBorder="1" applyAlignment="1">
      <alignment horizontal="right"/>
    </xf>
    <xf numFmtId="49" fontId="5" fillId="0" borderId="1" xfId="5" applyNumberFormat="1" applyFont="1" applyFill="1" applyBorder="1" applyAlignment="1">
      <alignment horizontal="right"/>
    </xf>
    <xf numFmtId="49" fontId="5" fillId="0" borderId="1" xfId="0" applyNumberFormat="1" applyFont="1" applyFill="1" applyBorder="1" applyAlignment="1">
      <alignment horizontal="right"/>
    </xf>
    <xf numFmtId="10" fontId="5" fillId="0" borderId="1" xfId="3" applyNumberFormat="1" applyFont="1" applyFill="1" applyBorder="1" applyAlignment="1">
      <alignment horizontal="right"/>
    </xf>
    <xf numFmtId="49" fontId="5" fillId="0" borderId="1" xfId="4" applyNumberFormat="1" applyFont="1" applyFill="1" applyBorder="1" applyAlignment="1">
      <alignment horizontal="right"/>
    </xf>
    <xf numFmtId="9" fontId="5" fillId="0" borderId="1" xfId="3" applyFont="1" applyFill="1" applyBorder="1" applyAlignment="1">
      <alignment horizontal="right"/>
    </xf>
    <xf numFmtId="173" fontId="5" fillId="0" borderId="1" xfId="4" applyNumberFormat="1" applyFont="1" applyFill="1" applyBorder="1" applyAlignment="1">
      <alignment horizontal="right"/>
    </xf>
    <xf numFmtId="9" fontId="5" fillId="0" borderId="1" xfId="4" applyNumberFormat="1" applyFont="1" applyFill="1" applyBorder="1" applyAlignment="1">
      <alignment horizontal="right"/>
    </xf>
    <xf numFmtId="165" fontId="5" fillId="0" borderId="1" xfId="4" applyNumberFormat="1" applyFont="1" applyFill="1" applyBorder="1" applyAlignment="1">
      <alignment horizontal="right"/>
    </xf>
    <xf numFmtId="0" fontId="5" fillId="0" borderId="2" xfId="0" applyFont="1" applyFill="1" applyBorder="1" applyAlignment="1"/>
    <xf numFmtId="171" fontId="6" fillId="0" borderId="1" xfId="4" applyNumberFormat="1" applyFont="1" applyFill="1" applyBorder="1" applyAlignment="1">
      <alignment horizontal="right"/>
    </xf>
    <xf numFmtId="169" fontId="5" fillId="0" borderId="2" xfId="0" applyNumberFormat="1" applyFont="1" applyFill="1" applyBorder="1" applyAlignment="1">
      <alignment horizontal="right"/>
    </xf>
    <xf numFmtId="9" fontId="5" fillId="0" borderId="2" xfId="4" applyNumberFormat="1" applyFont="1" applyFill="1" applyBorder="1" applyAlignment="1">
      <alignment horizontal="right"/>
    </xf>
    <xf numFmtId="4" fontId="5" fillId="0" borderId="1" xfId="0" applyNumberFormat="1" applyFont="1" applyFill="1" applyBorder="1" applyAlignment="1">
      <alignment horizontal="right" wrapText="1"/>
    </xf>
    <xf numFmtId="177" fontId="5" fillId="0" borderId="1" xfId="0" quotePrefix="1" applyNumberFormat="1" applyFont="1" applyFill="1" applyBorder="1" applyAlignment="1">
      <alignment horizontal="right"/>
    </xf>
    <xf numFmtId="165" fontId="5" fillId="0" borderId="2" xfId="4" applyNumberFormat="1" applyFont="1" applyFill="1" applyBorder="1" applyAlignment="1">
      <alignment horizontal="right"/>
    </xf>
    <xf numFmtId="178" fontId="5" fillId="0" borderId="1" xfId="4" applyNumberFormat="1" applyFont="1" applyFill="1" applyBorder="1" applyAlignment="1">
      <alignment horizontal="right"/>
    </xf>
    <xf numFmtId="179" fontId="5" fillId="0" borderId="1" xfId="4" applyNumberFormat="1" applyFont="1" applyFill="1" applyBorder="1" applyAlignment="1">
      <alignment horizontal="right"/>
    </xf>
    <xf numFmtId="180" fontId="5" fillId="0" borderId="1" xfId="4" applyNumberFormat="1" applyFont="1" applyFill="1" applyBorder="1" applyAlignment="1">
      <alignment horizontal="right"/>
    </xf>
    <xf numFmtId="0" fontId="5" fillId="0" borderId="3" xfId="0" applyFont="1" applyFill="1" applyBorder="1" applyAlignment="1"/>
    <xf numFmtId="9" fontId="5" fillId="0" borderId="1" xfId="3" applyFont="1" applyFill="1" applyBorder="1" applyAlignment="1"/>
    <xf numFmtId="43" fontId="5" fillId="0" borderId="1" xfId="4" applyNumberFormat="1" applyFont="1" applyFill="1" applyBorder="1" applyAlignment="1">
      <alignment horizontal="right"/>
    </xf>
    <xf numFmtId="0" fontId="5" fillId="0" borderId="1" xfId="0" applyNumberFormat="1"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xf numFmtId="9" fontId="7" fillId="0" borderId="1" xfId="3" applyFont="1" applyFill="1" applyBorder="1" applyAlignment="1"/>
    <xf numFmtId="49" fontId="7" fillId="0" borderId="1" xfId="0" applyNumberFormat="1" applyFont="1" applyFill="1" applyBorder="1" applyAlignment="1">
      <alignment wrapText="1"/>
    </xf>
    <xf numFmtId="49" fontId="7" fillId="0" borderId="1" xfId="0" applyNumberFormat="1" applyFont="1" applyFill="1" applyBorder="1" applyAlignment="1">
      <alignment horizontal="right" wrapText="1"/>
    </xf>
    <xf numFmtId="0" fontId="7" fillId="0" borderId="1" xfId="0" applyFont="1" applyFill="1" applyBorder="1" applyAlignment="1">
      <alignment horizontal="right"/>
    </xf>
    <xf numFmtId="169" fontId="7" fillId="0" borderId="1" xfId="0" applyNumberFormat="1" applyFont="1" applyFill="1" applyBorder="1" applyAlignment="1">
      <alignment horizontal="right"/>
    </xf>
    <xf numFmtId="164" fontId="7" fillId="0" borderId="1" xfId="0" applyNumberFormat="1" applyFont="1" applyFill="1" applyBorder="1" applyAlignment="1">
      <alignment horizontal="right"/>
    </xf>
    <xf numFmtId="43" fontId="7" fillId="0" borderId="1" xfId="4" applyNumberFormat="1" applyFont="1" applyFill="1" applyBorder="1" applyAlignment="1">
      <alignment horizontal="right"/>
    </xf>
    <xf numFmtId="0" fontId="7" fillId="0" borderId="1" xfId="0" applyNumberFormat="1" applyFont="1" applyFill="1" applyBorder="1" applyAlignment="1">
      <alignment horizontal="right"/>
    </xf>
    <xf numFmtId="9" fontId="7" fillId="0" borderId="1" xfId="4" applyNumberFormat="1" applyFont="1" applyFill="1" applyBorder="1" applyAlignment="1">
      <alignment horizontal="right"/>
    </xf>
    <xf numFmtId="168" fontId="7" fillId="0" borderId="1" xfId="0" applyNumberFormat="1" applyFont="1" applyFill="1" applyBorder="1" applyAlignment="1">
      <alignment horizontal="right"/>
    </xf>
    <xf numFmtId="170" fontId="7" fillId="0" borderId="1" xfId="4" applyNumberFormat="1" applyFont="1" applyFill="1" applyBorder="1" applyAlignment="1">
      <alignment horizontal="right"/>
    </xf>
    <xf numFmtId="171" fontId="7" fillId="0" borderId="1" xfId="4" applyNumberFormat="1" applyFont="1" applyFill="1" applyBorder="1" applyAlignment="1">
      <alignment horizontal="right"/>
    </xf>
    <xf numFmtId="49" fontId="7" fillId="0" borderId="1" xfId="5" applyNumberFormat="1" applyFont="1" applyFill="1" applyBorder="1" applyAlignment="1">
      <alignment horizontal="right"/>
    </xf>
    <xf numFmtId="49" fontId="7" fillId="0" borderId="1" xfId="0" applyNumberFormat="1" applyFont="1" applyFill="1" applyBorder="1" applyAlignment="1">
      <alignment horizontal="right"/>
    </xf>
    <xf numFmtId="9" fontId="7" fillId="0" borderId="1" xfId="3" applyFont="1" applyFill="1" applyBorder="1" applyAlignment="1">
      <alignment horizontal="right"/>
    </xf>
    <xf numFmtId="165" fontId="7" fillId="0" borderId="1" xfId="4" applyNumberFormat="1" applyFont="1" applyFill="1" applyBorder="1" applyAlignment="1">
      <alignment horizontal="right"/>
    </xf>
    <xf numFmtId="9" fontId="5" fillId="0" borderId="1" xfId="6" applyFont="1" applyFill="1" applyBorder="1" applyAlignment="1">
      <alignment horizontal="right"/>
    </xf>
    <xf numFmtId="9" fontId="5" fillId="0" borderId="1" xfId="1" applyNumberFormat="1" applyFont="1" applyFill="1" applyBorder="1" applyAlignment="1">
      <alignment horizontal="right"/>
    </xf>
    <xf numFmtId="182" fontId="5" fillId="0" borderId="1" xfId="0" applyNumberFormat="1" applyFont="1" applyFill="1" applyBorder="1" applyAlignment="1">
      <alignment horizontal="right"/>
    </xf>
    <xf numFmtId="0" fontId="5" fillId="0" borderId="1" xfId="1" applyNumberFormat="1" applyFont="1" applyFill="1" applyBorder="1" applyAlignment="1">
      <alignment horizontal="right"/>
    </xf>
    <xf numFmtId="170" fontId="5" fillId="0" borderId="1" xfId="1" applyNumberFormat="1" applyFont="1" applyFill="1" applyBorder="1" applyAlignment="1">
      <alignment horizontal="right"/>
    </xf>
    <xf numFmtId="49" fontId="5" fillId="0" borderId="1" xfId="1" applyNumberFormat="1" applyFont="1" applyFill="1" applyBorder="1" applyAlignment="1">
      <alignment horizontal="right"/>
    </xf>
    <xf numFmtId="171" fontId="5" fillId="0" borderId="1" xfId="1" applyNumberFormat="1" applyFont="1" applyFill="1" applyBorder="1" applyAlignment="1">
      <alignment horizontal="right"/>
    </xf>
    <xf numFmtId="49" fontId="5" fillId="0" borderId="1" xfId="2" applyNumberFormat="1" applyFont="1" applyFill="1" applyBorder="1" applyAlignment="1">
      <alignment horizontal="right"/>
    </xf>
    <xf numFmtId="177" fontId="5" fillId="0" borderId="1" xfId="2" applyNumberFormat="1" applyFont="1" applyFill="1" applyBorder="1" applyAlignment="1">
      <alignment horizontal="right"/>
    </xf>
    <xf numFmtId="165" fontId="5" fillId="0" borderId="1" xfId="1" applyNumberFormat="1" applyFont="1" applyFill="1" applyBorder="1" applyAlignment="1">
      <alignment horizontal="right"/>
    </xf>
    <xf numFmtId="0" fontId="5" fillId="0" borderId="0" xfId="0" applyFont="1" applyFill="1" applyBorder="1" applyAlignment="1"/>
    <xf numFmtId="183" fontId="5" fillId="0" borderId="1" xfId="1" applyNumberFormat="1" applyFont="1" applyFill="1" applyBorder="1" applyAlignment="1">
      <alignment horizontal="right"/>
    </xf>
    <xf numFmtId="9" fontId="7" fillId="0" borderId="1" xfId="1" applyNumberFormat="1" applyFont="1" applyFill="1" applyBorder="1" applyAlignment="1">
      <alignment horizontal="right"/>
    </xf>
    <xf numFmtId="182" fontId="7" fillId="0" borderId="1" xfId="0" applyNumberFormat="1" applyFont="1" applyFill="1" applyBorder="1" applyAlignment="1">
      <alignment horizontal="right"/>
    </xf>
    <xf numFmtId="170" fontId="7" fillId="0" borderId="1" xfId="1" applyNumberFormat="1" applyFont="1" applyFill="1" applyBorder="1" applyAlignment="1">
      <alignment horizontal="right"/>
    </xf>
    <xf numFmtId="49" fontId="7" fillId="0" borderId="1" xfId="1" applyNumberFormat="1" applyFont="1" applyFill="1" applyBorder="1" applyAlignment="1">
      <alignment horizontal="right"/>
    </xf>
    <xf numFmtId="171" fontId="7" fillId="0" borderId="1" xfId="1" applyNumberFormat="1" applyFont="1" applyFill="1" applyBorder="1" applyAlignment="1">
      <alignment horizontal="right"/>
    </xf>
    <xf numFmtId="49" fontId="7" fillId="0" borderId="1" xfId="2" applyNumberFormat="1" applyFont="1" applyFill="1" applyBorder="1" applyAlignment="1">
      <alignment horizontal="right"/>
    </xf>
    <xf numFmtId="177" fontId="7" fillId="0" borderId="1" xfId="2" applyNumberFormat="1" applyFont="1" applyFill="1" applyBorder="1" applyAlignment="1">
      <alignment horizontal="right"/>
    </xf>
    <xf numFmtId="165" fontId="7" fillId="0" borderId="1" xfId="1" applyNumberFormat="1" applyFont="1" applyFill="1" applyBorder="1" applyAlignment="1">
      <alignment horizontal="right"/>
    </xf>
    <xf numFmtId="0" fontId="7" fillId="0" borderId="0" xfId="0" applyFont="1" applyFill="1" applyBorder="1" applyAlignment="1"/>
    <xf numFmtId="14" fontId="5" fillId="0" borderId="1" xfId="0" quotePrefix="1" applyNumberFormat="1" applyFont="1" applyFill="1" applyBorder="1" applyAlignment="1">
      <alignment wrapText="1"/>
    </xf>
    <xf numFmtId="0" fontId="5" fillId="0" borderId="1" xfId="0" applyFont="1" applyFill="1" applyBorder="1" applyAlignment="1">
      <alignment horizontal="right" wrapText="1"/>
    </xf>
    <xf numFmtId="182" fontId="5" fillId="0" borderId="1" xfId="0" applyNumberFormat="1" applyFont="1" applyFill="1" applyBorder="1" applyAlignment="1">
      <alignment horizontal="right" wrapText="1"/>
    </xf>
    <xf numFmtId="0" fontId="5" fillId="0" borderId="1" xfId="0" applyNumberFormat="1" applyFont="1" applyFill="1" applyBorder="1" applyAlignment="1">
      <alignment horizontal="right" wrapText="1"/>
    </xf>
    <xf numFmtId="9" fontId="5" fillId="0" borderId="1" xfId="0" applyNumberFormat="1" applyFont="1" applyFill="1" applyBorder="1" applyAlignment="1">
      <alignment horizontal="right" wrapText="1"/>
    </xf>
    <xf numFmtId="184" fontId="5" fillId="0" borderId="1" xfId="1" applyNumberFormat="1" applyFont="1" applyFill="1" applyBorder="1" applyAlignment="1">
      <alignment horizontal="right" wrapText="1"/>
    </xf>
    <xf numFmtId="10" fontId="5" fillId="0" borderId="1" xfId="0" applyNumberFormat="1" applyFont="1" applyFill="1" applyBorder="1" applyAlignment="1">
      <alignment horizontal="right" wrapText="1"/>
    </xf>
    <xf numFmtId="0" fontId="5" fillId="0" borderId="0" xfId="0" applyFont="1" applyFill="1" applyBorder="1" applyAlignment="1">
      <alignment wrapText="1"/>
    </xf>
    <xf numFmtId="14" fontId="5" fillId="0" borderId="1" xfId="0" applyNumberFormat="1" applyFont="1" applyFill="1" applyBorder="1" applyAlignment="1">
      <alignment wrapText="1"/>
    </xf>
    <xf numFmtId="176" fontId="5" fillId="0" borderId="1" xfId="0" applyNumberFormat="1" applyFont="1" applyFill="1" applyBorder="1" applyAlignment="1">
      <alignment horizontal="right"/>
    </xf>
    <xf numFmtId="0" fontId="5" fillId="0" borderId="1" xfId="3" applyNumberFormat="1" applyFont="1" applyFill="1" applyBorder="1" applyAlignment="1">
      <alignment horizontal="right"/>
    </xf>
    <xf numFmtId="178" fontId="5" fillId="0" borderId="1" xfId="1" applyNumberFormat="1" applyFont="1" applyFill="1" applyBorder="1" applyAlignment="1">
      <alignment horizontal="right"/>
    </xf>
    <xf numFmtId="184" fontId="5" fillId="0" borderId="1" xfId="1" applyNumberFormat="1" applyFont="1" applyFill="1" applyBorder="1" applyAlignment="1">
      <alignment horizontal="right"/>
    </xf>
    <xf numFmtId="9" fontId="7" fillId="0" borderId="1" xfId="3" applyFont="1" applyFill="1" applyBorder="1" applyAlignment="1">
      <alignment wrapText="1"/>
    </xf>
    <xf numFmtId="0" fontId="7" fillId="0" borderId="1" xfId="0" applyFont="1" applyFill="1" applyBorder="1" applyAlignment="1">
      <alignment horizontal="right" wrapText="1"/>
    </xf>
    <xf numFmtId="169" fontId="7" fillId="0" borderId="1" xfId="0" applyNumberFormat="1" applyFont="1" applyFill="1" applyBorder="1" applyAlignment="1">
      <alignment horizontal="right" wrapText="1"/>
    </xf>
    <xf numFmtId="164" fontId="7" fillId="0" borderId="1" xfId="0" applyNumberFormat="1" applyFont="1" applyFill="1" applyBorder="1" applyAlignment="1">
      <alignment horizontal="right" wrapText="1"/>
    </xf>
    <xf numFmtId="0" fontId="7" fillId="0" borderId="1" xfId="0" applyNumberFormat="1" applyFont="1" applyFill="1" applyBorder="1" applyAlignment="1">
      <alignment horizontal="right" wrapText="1"/>
    </xf>
    <xf numFmtId="9" fontId="7" fillId="0" borderId="1" xfId="4" applyNumberFormat="1" applyFont="1" applyFill="1" applyBorder="1" applyAlignment="1">
      <alignment horizontal="right" wrapText="1"/>
    </xf>
    <xf numFmtId="168" fontId="7" fillId="0" borderId="1" xfId="0" applyNumberFormat="1" applyFont="1" applyFill="1" applyBorder="1" applyAlignment="1">
      <alignment horizontal="right" wrapText="1"/>
    </xf>
    <xf numFmtId="182" fontId="7" fillId="0" borderId="1" xfId="0" applyNumberFormat="1" applyFont="1" applyFill="1" applyBorder="1" applyAlignment="1">
      <alignment horizontal="right" wrapText="1"/>
    </xf>
    <xf numFmtId="185" fontId="7" fillId="0" borderId="1" xfId="2" applyNumberFormat="1" applyFont="1" applyFill="1" applyBorder="1" applyAlignment="1">
      <alignment horizontal="right" wrapText="1"/>
    </xf>
    <xf numFmtId="49" fontId="7" fillId="0" borderId="1" xfId="4" applyNumberFormat="1" applyFont="1" applyFill="1" applyBorder="1" applyAlignment="1">
      <alignment horizontal="right" wrapText="1"/>
    </xf>
    <xf numFmtId="185" fontId="7" fillId="0" borderId="1" xfId="4" applyNumberFormat="1" applyFont="1" applyFill="1" applyBorder="1" applyAlignment="1">
      <alignment horizontal="right" wrapText="1"/>
    </xf>
    <xf numFmtId="171" fontId="7" fillId="0" borderId="1" xfId="4" applyNumberFormat="1" applyFont="1" applyFill="1" applyBorder="1" applyAlignment="1">
      <alignment horizontal="right" wrapText="1"/>
    </xf>
    <xf numFmtId="49" fontId="7" fillId="0" borderId="1" xfId="2" applyNumberFormat="1" applyFont="1" applyFill="1" applyBorder="1" applyAlignment="1">
      <alignment horizontal="right" wrapText="1"/>
    </xf>
    <xf numFmtId="172" fontId="7" fillId="0" borderId="1" xfId="0" applyNumberFormat="1" applyFont="1" applyFill="1" applyBorder="1" applyAlignment="1">
      <alignment horizontal="right" wrapText="1"/>
    </xf>
    <xf numFmtId="9" fontId="7" fillId="0" borderId="1" xfId="3" applyFont="1" applyFill="1" applyBorder="1" applyAlignment="1">
      <alignment horizontal="right" wrapText="1"/>
    </xf>
    <xf numFmtId="186" fontId="7" fillId="0" borderId="1" xfId="4" applyNumberFormat="1" applyFont="1" applyFill="1" applyBorder="1" applyAlignment="1">
      <alignment horizontal="right" wrapText="1"/>
    </xf>
    <xf numFmtId="0" fontId="7" fillId="0" borderId="0" xfId="0" applyFont="1" applyFill="1" applyBorder="1" applyAlignment="1">
      <alignment wrapText="1"/>
    </xf>
    <xf numFmtId="9" fontId="5" fillId="0" borderId="1" xfId="3" applyFont="1" applyFill="1" applyBorder="1" applyAlignment="1">
      <alignment wrapText="1"/>
    </xf>
    <xf numFmtId="169" fontId="5" fillId="0" borderId="1" xfId="0" applyNumberFormat="1" applyFont="1" applyFill="1" applyBorder="1" applyAlignment="1">
      <alignment horizontal="right" wrapText="1"/>
    </xf>
    <xf numFmtId="164" fontId="5" fillId="0" borderId="1" xfId="0" applyNumberFormat="1" applyFont="1" applyFill="1" applyBorder="1" applyAlignment="1">
      <alignment horizontal="right" wrapText="1"/>
    </xf>
    <xf numFmtId="9" fontId="5" fillId="0" borderId="1" xfId="4" applyNumberFormat="1" applyFont="1" applyFill="1" applyBorder="1" applyAlignment="1">
      <alignment horizontal="right" wrapText="1"/>
    </xf>
    <xf numFmtId="168" fontId="5" fillId="0" borderId="1" xfId="0" applyNumberFormat="1" applyFont="1" applyFill="1" applyBorder="1" applyAlignment="1">
      <alignment horizontal="right" wrapText="1"/>
    </xf>
    <xf numFmtId="185" fontId="5" fillId="0" borderId="1" xfId="2" applyNumberFormat="1" applyFont="1" applyFill="1" applyBorder="1" applyAlignment="1">
      <alignment horizontal="right" wrapText="1"/>
    </xf>
    <xf numFmtId="49" fontId="5" fillId="0" borderId="1" xfId="4" applyNumberFormat="1" applyFont="1" applyFill="1" applyBorder="1" applyAlignment="1">
      <alignment horizontal="right" wrapText="1"/>
    </xf>
    <xf numFmtId="185" fontId="5" fillId="0" borderId="1" xfId="4" applyNumberFormat="1" applyFont="1" applyFill="1" applyBorder="1" applyAlignment="1">
      <alignment horizontal="right" wrapText="1"/>
    </xf>
    <xf numFmtId="171" fontId="5" fillId="0" borderId="1" xfId="4" applyNumberFormat="1" applyFont="1" applyFill="1" applyBorder="1" applyAlignment="1">
      <alignment horizontal="right" wrapText="1"/>
    </xf>
    <xf numFmtId="49" fontId="5" fillId="0" borderId="1" xfId="2" applyNumberFormat="1" applyFont="1" applyFill="1" applyBorder="1" applyAlignment="1">
      <alignment horizontal="right" wrapText="1"/>
    </xf>
    <xf numFmtId="9" fontId="5" fillId="0" borderId="1" xfId="3" applyFont="1" applyFill="1" applyBorder="1" applyAlignment="1">
      <alignment horizontal="right" wrapText="1"/>
    </xf>
    <xf numFmtId="186" fontId="5" fillId="0" borderId="1" xfId="4" applyNumberFormat="1" applyFont="1" applyFill="1" applyBorder="1" applyAlignment="1">
      <alignment horizontal="right" wrapText="1"/>
    </xf>
    <xf numFmtId="165" fontId="5" fillId="0" borderId="1" xfId="4" applyNumberFormat="1" applyFont="1" applyFill="1" applyBorder="1" applyAlignment="1">
      <alignment horizontal="right" wrapText="1"/>
    </xf>
    <xf numFmtId="10" fontId="5" fillId="0" borderId="1" xfId="3" applyNumberFormat="1" applyFont="1" applyFill="1" applyBorder="1" applyAlignment="1">
      <alignment horizontal="right" wrapText="1"/>
    </xf>
    <xf numFmtId="9" fontId="5" fillId="0" borderId="1" xfId="0" applyNumberFormat="1" applyFont="1" applyFill="1" applyBorder="1" applyAlignment="1">
      <alignment wrapText="1"/>
    </xf>
    <xf numFmtId="17" fontId="5" fillId="0" borderId="1" xfId="0" applyNumberFormat="1" applyFont="1" applyFill="1" applyBorder="1" applyAlignment="1">
      <alignment wrapText="1"/>
    </xf>
    <xf numFmtId="171" fontId="5" fillId="0" borderId="1" xfId="0" applyNumberFormat="1" applyFont="1" applyFill="1" applyBorder="1" applyAlignment="1">
      <alignment horizontal="right" wrapText="1"/>
    </xf>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43" fontId="5" fillId="0" borderId="0" xfId="0" applyNumberFormat="1" applyFont="1" applyFill="1" applyBorder="1" applyAlignment="1">
      <alignment horizontal="right" wrapText="1"/>
    </xf>
    <xf numFmtId="0" fontId="5" fillId="0" borderId="0" xfId="0" applyNumberFormat="1" applyFont="1" applyFill="1" applyBorder="1" applyAlignment="1">
      <alignment horizontal="right" wrapText="1"/>
    </xf>
    <xf numFmtId="9" fontId="5" fillId="0" borderId="0" xfId="0" applyNumberFormat="1" applyFont="1" applyFill="1" applyBorder="1" applyAlignment="1">
      <alignment horizontal="right" wrapText="1"/>
    </xf>
    <xf numFmtId="185" fontId="5" fillId="0" borderId="0" xfId="0" applyNumberFormat="1" applyFont="1" applyFill="1" applyBorder="1" applyAlignment="1">
      <alignment horizontal="right" wrapText="1"/>
    </xf>
    <xf numFmtId="175" fontId="5" fillId="0" borderId="0" xfId="0" applyNumberFormat="1" applyFont="1" applyFill="1" applyBorder="1" applyAlignment="1">
      <alignment horizontal="right" wrapText="1"/>
    </xf>
    <xf numFmtId="0" fontId="4" fillId="0" borderId="0" xfId="0" applyFont="1" applyFill="1" applyBorder="1" applyAlignment="1"/>
    <xf numFmtId="182" fontId="5" fillId="0" borderId="0" xfId="0" applyNumberFormat="1" applyFont="1" applyFill="1" applyBorder="1" applyAlignment="1">
      <alignment horizontal="right" wrapText="1"/>
    </xf>
    <xf numFmtId="10" fontId="5" fillId="0" borderId="0" xfId="0" applyNumberFormat="1" applyFont="1" applyFill="1" applyBorder="1" applyAlignment="1">
      <alignment horizontal="right" wrapText="1"/>
    </xf>
    <xf numFmtId="169" fontId="5" fillId="0" borderId="0" xfId="0" applyNumberFormat="1" applyFont="1" applyFill="1" applyBorder="1" applyAlignment="1">
      <alignment horizontal="right" wrapText="1"/>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82" fontId="5" fillId="0" borderId="0" xfId="0" applyNumberFormat="1" applyFont="1" applyFill="1" applyBorder="1" applyAlignment="1">
      <alignment horizontal="right" vertical="top" wrapText="1"/>
    </xf>
    <xf numFmtId="10" fontId="5" fillId="0" borderId="0" xfId="0" applyNumberFormat="1" applyFont="1" applyFill="1" applyBorder="1" applyAlignment="1">
      <alignment horizontal="right" vertical="top" wrapText="1"/>
    </xf>
    <xf numFmtId="175" fontId="5" fillId="0" borderId="0" xfId="0" applyNumberFormat="1" applyFont="1" applyFill="1" applyBorder="1" applyAlignment="1">
      <alignment horizontal="right" vertical="top" wrapText="1"/>
    </xf>
    <xf numFmtId="0" fontId="4" fillId="0" borderId="0" xfId="7" applyFont="1" applyFill="1" applyBorder="1"/>
    <xf numFmtId="0" fontId="5" fillId="0" borderId="0" xfId="7" applyFont="1" applyFill="1" applyBorder="1" applyAlignment="1">
      <alignment horizontal="right"/>
    </xf>
    <xf numFmtId="0" fontId="5" fillId="0" borderId="0" xfId="7" applyFont="1" applyFill="1" applyBorder="1"/>
    <xf numFmtId="182" fontId="5" fillId="0" borderId="0" xfId="7" applyNumberFormat="1" applyFont="1" applyFill="1" applyBorder="1"/>
    <xf numFmtId="181" fontId="5" fillId="0" borderId="0" xfId="7" applyNumberFormat="1" applyFont="1" applyFill="1" applyBorder="1"/>
    <xf numFmtId="187" fontId="5" fillId="0" borderId="0" xfId="7" applyNumberFormat="1" applyFont="1" applyFill="1" applyBorder="1"/>
    <xf numFmtId="9" fontId="5" fillId="0" borderId="0" xfId="8" applyFont="1" applyFill="1" applyBorder="1"/>
    <xf numFmtId="0" fontId="8" fillId="0" borderId="0" xfId="7" applyFont="1" applyFill="1" applyBorder="1"/>
    <xf numFmtId="191" fontId="5" fillId="0" borderId="0" xfId="7" applyNumberFormat="1" applyFont="1" applyFill="1" applyBorder="1"/>
    <xf numFmtId="192" fontId="5" fillId="0" borderId="0" xfId="7" applyNumberFormat="1" applyFont="1" applyFill="1" applyBorder="1"/>
    <xf numFmtId="193" fontId="5" fillId="0" borderId="0" xfId="7" applyNumberFormat="1" applyFont="1" applyFill="1" applyBorder="1"/>
    <xf numFmtId="187" fontId="5" fillId="0" borderId="0" xfId="7" applyNumberFormat="1" applyFont="1" applyFill="1" applyBorder="1" applyAlignment="1">
      <alignment horizontal="right"/>
    </xf>
    <xf numFmtId="194" fontId="5" fillId="0" borderId="0" xfId="7" applyNumberFormat="1" applyFont="1" applyFill="1" applyBorder="1"/>
    <xf numFmtId="195" fontId="5" fillId="0" borderId="0" xfId="7" applyNumberFormat="1" applyFont="1" applyFill="1" applyBorder="1"/>
    <xf numFmtId="189" fontId="5" fillId="0" borderId="0" xfId="7" applyNumberFormat="1" applyFont="1" applyFill="1" applyBorder="1"/>
    <xf numFmtId="177" fontId="5" fillId="0" borderId="0" xfId="7" applyNumberFormat="1" applyFont="1" applyFill="1" applyBorder="1"/>
    <xf numFmtId="176" fontId="5" fillId="0" borderId="0" xfId="4" applyNumberFormat="1" applyFont="1" applyFill="1" applyBorder="1" applyAlignment="1"/>
    <xf numFmtId="0" fontId="4" fillId="0" borderId="0" xfId="7" applyFont="1" applyFill="1" applyBorder="1" applyAlignment="1">
      <alignment horizontal="centerContinuous" wrapText="1"/>
    </xf>
    <xf numFmtId="198" fontId="5" fillId="0" borderId="0" xfId="7" applyNumberFormat="1" applyFont="1" applyFill="1" applyBorder="1"/>
    <xf numFmtId="197" fontId="5" fillId="0" borderId="0" xfId="7" applyNumberFormat="1" applyFont="1" applyFill="1" applyBorder="1"/>
    <xf numFmtId="3" fontId="5" fillId="0" borderId="0" xfId="7" applyNumberFormat="1" applyFont="1" applyFill="1" applyBorder="1"/>
    <xf numFmtId="177" fontId="5" fillId="0" borderId="8" xfId="7" applyNumberFormat="1" applyFont="1" applyFill="1" applyBorder="1"/>
    <xf numFmtId="0" fontId="9" fillId="0" borderId="0" xfId="7" applyFont="1" applyFill="1" applyBorder="1"/>
    <xf numFmtId="0" fontId="5" fillId="0" borderId="0" xfId="0" applyFont="1" applyFill="1" applyBorder="1"/>
    <xf numFmtId="0" fontId="10" fillId="0" borderId="0" xfId="0" applyFont="1" applyFill="1" applyBorder="1"/>
    <xf numFmtId="200" fontId="5" fillId="0" borderId="0" xfId="0" applyNumberFormat="1" applyFont="1" applyFill="1" applyBorder="1" applyAlignment="1">
      <alignment horizontal="right" vertical="top"/>
    </xf>
    <xf numFmtId="0" fontId="5" fillId="0" borderId="0" xfId="0" applyFont="1" applyFill="1" applyBorder="1" applyAlignment="1">
      <alignment vertical="center"/>
    </xf>
    <xf numFmtId="0" fontId="10" fillId="0" borderId="0" xfId="0" applyFont="1" applyFill="1" applyBorder="1" applyAlignment="1">
      <alignment vertical="center"/>
    </xf>
    <xf numFmtId="200" fontId="4" fillId="0" borderId="0" xfId="0" applyNumberFormat="1" applyFont="1" applyFill="1" applyBorder="1" applyAlignment="1">
      <alignment horizontal="right" vertical="center"/>
    </xf>
    <xf numFmtId="200" fontId="5" fillId="0" borderId="0" xfId="0" applyNumberFormat="1" applyFont="1" applyFill="1" applyBorder="1" applyAlignment="1">
      <alignment horizontal="right"/>
    </xf>
    <xf numFmtId="0" fontId="10" fillId="0" borderId="0" xfId="0" applyFont="1" applyFill="1" applyBorder="1" applyAlignment="1"/>
    <xf numFmtId="0" fontId="11" fillId="0" borderId="0" xfId="0" applyFont="1" applyFill="1" applyBorder="1"/>
    <xf numFmtId="200" fontId="5" fillId="6" borderId="0" xfId="0" applyNumberFormat="1" applyFont="1" applyFill="1" applyBorder="1" applyAlignment="1">
      <alignment horizontal="right" vertical="top"/>
    </xf>
    <xf numFmtId="200" fontId="5" fillId="4" borderId="0" xfId="0" applyNumberFormat="1" applyFont="1" applyFill="1" applyBorder="1" applyAlignment="1">
      <alignment horizontal="right" vertical="top"/>
    </xf>
    <xf numFmtId="200" fontId="5" fillId="5" borderId="0" xfId="0" applyNumberFormat="1" applyFont="1" applyFill="1" applyBorder="1" applyAlignment="1">
      <alignment horizontal="right"/>
    </xf>
    <xf numFmtId="200" fontId="5" fillId="5" borderId="0" xfId="0" applyNumberFormat="1" applyFont="1" applyFill="1" applyBorder="1" applyAlignment="1">
      <alignment horizontal="right" vertical="top"/>
    </xf>
    <xf numFmtId="200" fontId="5" fillId="7" borderId="0" xfId="0" applyNumberFormat="1" applyFont="1" applyFill="1" applyBorder="1" applyAlignment="1">
      <alignment horizontal="right" vertical="top"/>
    </xf>
    <xf numFmtId="0" fontId="2" fillId="2" borderId="0" xfId="7" applyFont="1" applyFill="1" applyBorder="1"/>
    <xf numFmtId="0" fontId="5" fillId="2" borderId="0" xfId="7" applyFont="1" applyFill="1" applyBorder="1"/>
    <xf numFmtId="177" fontId="2" fillId="2" borderId="0" xfId="2" applyNumberFormat="1" applyFont="1" applyFill="1" applyBorder="1" applyAlignment="1" applyProtection="1">
      <alignment horizontal="right" vertical="top" wrapText="1"/>
      <protection locked="0"/>
    </xf>
    <xf numFmtId="177" fontId="5" fillId="0" borderId="1" xfId="2" applyNumberFormat="1" applyFont="1" applyFill="1" applyBorder="1" applyAlignment="1">
      <alignment horizontal="right" wrapText="1"/>
    </xf>
    <xf numFmtId="177" fontId="7" fillId="0" borderId="1" xfId="2" applyNumberFormat="1" applyFont="1" applyFill="1" applyBorder="1" applyAlignment="1">
      <alignment horizontal="right" wrapText="1"/>
    </xf>
    <xf numFmtId="177" fontId="5" fillId="0" borderId="0" xfId="2" applyNumberFormat="1" applyFont="1" applyFill="1" applyBorder="1" applyAlignment="1">
      <alignment horizontal="right" wrapText="1"/>
    </xf>
    <xf numFmtId="177" fontId="5" fillId="0" borderId="0" xfId="2" applyNumberFormat="1" applyFont="1" applyFill="1" applyBorder="1" applyAlignment="1">
      <alignment horizontal="right" vertical="top" wrapText="1"/>
    </xf>
    <xf numFmtId="171" fontId="2" fillId="2" borderId="0" xfId="2" applyNumberFormat="1" applyFont="1" applyFill="1" applyBorder="1" applyAlignment="1" applyProtection="1">
      <alignment horizontal="right" vertical="top" wrapText="1"/>
      <protection locked="0"/>
    </xf>
    <xf numFmtId="171" fontId="5" fillId="0" borderId="1" xfId="2" applyNumberFormat="1" applyFont="1" applyFill="1" applyBorder="1" applyAlignment="1">
      <alignment horizontal="right"/>
    </xf>
    <xf numFmtId="171" fontId="5" fillId="0" borderId="1" xfId="2" quotePrefix="1" applyNumberFormat="1" applyFont="1" applyFill="1" applyBorder="1" applyAlignment="1">
      <alignment horizontal="right"/>
    </xf>
    <xf numFmtId="171" fontId="7" fillId="0" borderId="1" xfId="2" applyNumberFormat="1" applyFont="1" applyFill="1" applyBorder="1" applyAlignment="1">
      <alignment horizontal="right"/>
    </xf>
    <xf numFmtId="171" fontId="5" fillId="0" borderId="1" xfId="2" applyNumberFormat="1" applyFont="1" applyFill="1" applyBorder="1" applyAlignment="1">
      <alignment horizontal="right" wrapText="1"/>
    </xf>
    <xf numFmtId="171" fontId="7" fillId="0" borderId="1" xfId="2" applyNumberFormat="1" applyFont="1" applyFill="1" applyBorder="1" applyAlignment="1">
      <alignment horizontal="right" wrapText="1"/>
    </xf>
    <xf numFmtId="171" fontId="5" fillId="0" borderId="0" xfId="2" applyNumberFormat="1" applyFont="1" applyFill="1" applyBorder="1" applyAlignment="1">
      <alignment horizontal="right" wrapText="1"/>
    </xf>
    <xf numFmtId="171" fontId="5" fillId="0" borderId="0" xfId="2" applyNumberFormat="1" applyFont="1" applyFill="1" applyBorder="1" applyAlignment="1">
      <alignment horizontal="right" vertical="top" wrapText="1"/>
    </xf>
    <xf numFmtId="177" fontId="2" fillId="2" borderId="0" xfId="4" applyNumberFormat="1" applyFont="1" applyFill="1" applyBorder="1" applyAlignment="1" applyProtection="1">
      <alignment horizontal="right" vertical="top" wrapText="1"/>
      <protection locked="0"/>
    </xf>
    <xf numFmtId="177" fontId="5" fillId="0" borderId="1" xfId="4" applyNumberFormat="1" applyFont="1" applyFill="1" applyBorder="1" applyAlignment="1">
      <alignment horizontal="right"/>
    </xf>
    <xf numFmtId="177" fontId="7" fillId="0" borderId="1" xfId="4" applyNumberFormat="1" applyFont="1" applyFill="1" applyBorder="1" applyAlignment="1">
      <alignment horizontal="right"/>
    </xf>
    <xf numFmtId="177" fontId="5" fillId="0" borderId="1" xfId="1" applyNumberFormat="1" applyFont="1" applyFill="1" applyBorder="1" applyAlignment="1">
      <alignment horizontal="right"/>
    </xf>
    <xf numFmtId="177" fontId="7" fillId="0" borderId="1" xfId="1" applyNumberFormat="1" applyFont="1" applyFill="1" applyBorder="1" applyAlignment="1">
      <alignment horizontal="right"/>
    </xf>
    <xf numFmtId="177" fontId="5" fillId="0" borderId="1" xfId="0" applyNumberFormat="1" applyFont="1" applyFill="1" applyBorder="1" applyAlignment="1">
      <alignment horizontal="right" wrapText="1"/>
    </xf>
    <xf numFmtId="177" fontId="7" fillId="0" borderId="1" xfId="4" applyNumberFormat="1" applyFont="1" applyFill="1" applyBorder="1" applyAlignment="1">
      <alignment horizontal="right" wrapText="1"/>
    </xf>
    <xf numFmtId="177" fontId="5" fillId="0" borderId="1" xfId="4" applyNumberFormat="1" applyFont="1" applyFill="1" applyBorder="1" applyAlignment="1">
      <alignment horizontal="right" wrapText="1"/>
    </xf>
    <xf numFmtId="177" fontId="5" fillId="0" borderId="0" xfId="0" applyNumberFormat="1" applyFont="1" applyFill="1" applyBorder="1" applyAlignment="1">
      <alignment horizontal="right" wrapText="1"/>
    </xf>
    <xf numFmtId="177" fontId="5" fillId="0" borderId="0" xfId="0" applyNumberFormat="1" applyFont="1" applyFill="1" applyBorder="1" applyAlignment="1">
      <alignment horizontal="right" vertical="top" wrapText="1"/>
    </xf>
    <xf numFmtId="171" fontId="4" fillId="0" borderId="1" xfId="4" applyNumberFormat="1" applyFont="1" applyFill="1" applyBorder="1" applyAlignment="1">
      <alignment horizontal="right"/>
    </xf>
    <xf numFmtId="171" fontId="5" fillId="0" borderId="0" xfId="0" applyNumberFormat="1" applyFont="1" applyFill="1" applyBorder="1" applyAlignment="1">
      <alignment horizontal="right" wrapText="1"/>
    </xf>
    <xf numFmtId="171" fontId="5" fillId="0" borderId="0" xfId="0" applyNumberFormat="1" applyFont="1" applyFill="1" applyBorder="1" applyAlignment="1">
      <alignment horizontal="right" vertical="top" wrapText="1"/>
    </xf>
    <xf numFmtId="49" fontId="5" fillId="0" borderId="1" xfId="0" applyNumberFormat="1" applyFont="1" applyFill="1" applyBorder="1" applyAlignment="1">
      <alignment horizontal="left"/>
    </xf>
    <xf numFmtId="44" fontId="5" fillId="0" borderId="1" xfId="4" applyNumberFormat="1" applyFont="1" applyFill="1" applyBorder="1" applyAlignment="1">
      <alignment horizontal="left"/>
    </xf>
    <xf numFmtId="44" fontId="7" fillId="0" borderId="1" xfId="4" applyNumberFormat="1" applyFont="1" applyFill="1" applyBorder="1" applyAlignment="1">
      <alignment horizontal="left"/>
    </xf>
    <xf numFmtId="0" fontId="5" fillId="0" borderId="1" xfId="1" applyNumberFormat="1" applyFont="1" applyFill="1" applyBorder="1" applyAlignment="1">
      <alignment horizontal="left"/>
    </xf>
    <xf numFmtId="0" fontId="7" fillId="0" borderId="1" xfId="1" applyNumberFormat="1" applyFont="1" applyFill="1" applyBorder="1" applyAlignment="1">
      <alignment horizontal="left"/>
    </xf>
    <xf numFmtId="10" fontId="5" fillId="0" borderId="1" xfId="0" applyNumberFormat="1" applyFont="1" applyFill="1" applyBorder="1" applyAlignment="1">
      <alignment horizontal="left" wrapText="1"/>
    </xf>
    <xf numFmtId="0" fontId="5" fillId="0" borderId="1" xfId="4" applyNumberFormat="1" applyFont="1" applyFill="1" applyBorder="1" applyAlignment="1">
      <alignment horizontal="left"/>
    </xf>
    <xf numFmtId="0" fontId="7" fillId="0" borderId="1" xfId="4" applyNumberFormat="1" applyFont="1" applyFill="1" applyBorder="1" applyAlignment="1">
      <alignment horizontal="left" wrapText="1"/>
    </xf>
    <xf numFmtId="0" fontId="5" fillId="0" borderId="1" xfId="4" applyNumberFormat="1" applyFont="1" applyFill="1" applyBorder="1" applyAlignment="1">
      <alignment horizontal="left" wrapText="1"/>
    </xf>
    <xf numFmtId="10" fontId="5" fillId="0" borderId="0" xfId="0" applyNumberFormat="1" applyFont="1" applyFill="1" applyBorder="1" applyAlignment="1">
      <alignment horizontal="left" wrapText="1"/>
    </xf>
    <xf numFmtId="10" fontId="5" fillId="0" borderId="0" xfId="0" applyNumberFormat="1" applyFont="1" applyFill="1" applyBorder="1" applyAlignment="1">
      <alignment horizontal="left" vertical="top" wrapText="1"/>
    </xf>
    <xf numFmtId="43" fontId="2" fillId="2" borderId="0" xfId="4" applyNumberFormat="1" applyFont="1" applyFill="1" applyBorder="1" applyAlignment="1" applyProtection="1">
      <alignment horizontal="left" vertical="top" wrapText="1"/>
      <protection locked="0"/>
    </xf>
    <xf numFmtId="49" fontId="5" fillId="0" borderId="1" xfId="4" applyNumberFormat="1" applyFont="1" applyFill="1" applyBorder="1" applyAlignment="1">
      <alignment horizontal="left"/>
    </xf>
    <xf numFmtId="9" fontId="5" fillId="0" borderId="1" xfId="4" applyNumberFormat="1" applyFont="1" applyFill="1" applyBorder="1" applyAlignment="1">
      <alignment horizontal="left"/>
    </xf>
    <xf numFmtId="172" fontId="7" fillId="0" borderId="1" xfId="0" applyNumberFormat="1" applyFont="1" applyFill="1" applyBorder="1" applyAlignment="1">
      <alignment horizontal="left" wrapText="1"/>
    </xf>
    <xf numFmtId="9" fontId="2" fillId="2" borderId="0" xfId="3" applyFont="1" applyFill="1" applyBorder="1" applyAlignment="1">
      <alignment horizontal="right" vertical="top" wrapText="1"/>
    </xf>
    <xf numFmtId="9" fontId="5" fillId="0" borderId="2" xfId="3" applyFont="1" applyFill="1" applyBorder="1" applyAlignment="1">
      <alignment horizontal="right"/>
    </xf>
    <xf numFmtId="9" fontId="5" fillId="0" borderId="0" xfId="3" applyFont="1" applyFill="1" applyBorder="1" applyAlignment="1">
      <alignment horizontal="right" wrapText="1"/>
    </xf>
    <xf numFmtId="9" fontId="5" fillId="0" borderId="0" xfId="3" applyFont="1" applyFill="1" applyBorder="1" applyAlignment="1">
      <alignment horizontal="right" vertical="top" wrapText="1"/>
    </xf>
    <xf numFmtId="171" fontId="2" fillId="2" borderId="0" xfId="2" applyNumberFormat="1" applyFont="1" applyFill="1" applyBorder="1" applyAlignment="1">
      <alignment horizontal="right" vertical="top" wrapText="1"/>
    </xf>
    <xf numFmtId="177" fontId="2" fillId="2" borderId="0" xfId="4" applyNumberFormat="1" applyFont="1" applyFill="1" applyBorder="1" applyAlignment="1">
      <alignment horizontal="right" vertical="top" wrapText="1"/>
    </xf>
    <xf numFmtId="177" fontId="2" fillId="2" borderId="0" xfId="2" applyNumberFormat="1" applyFont="1" applyFill="1" applyBorder="1" applyAlignment="1">
      <alignment horizontal="right" vertical="top" wrapText="1"/>
    </xf>
    <xf numFmtId="43" fontId="2" fillId="2" borderId="0" xfId="4" applyNumberFormat="1" applyFont="1" applyFill="1" applyBorder="1" applyAlignment="1">
      <alignment horizontal="left" vertical="top" wrapText="1"/>
    </xf>
    <xf numFmtId="174" fontId="5" fillId="0" borderId="1" xfId="0" applyNumberFormat="1" applyFont="1" applyFill="1" applyBorder="1" applyAlignment="1">
      <alignment horizontal="right"/>
    </xf>
    <xf numFmtId="174" fontId="15" fillId="0" borderId="1" xfId="0" applyNumberFormat="1" applyFont="1" applyFill="1" applyBorder="1" applyAlignment="1">
      <alignment horizontal="right"/>
    </xf>
    <xf numFmtId="177" fontId="5" fillId="0" borderId="1" xfId="0" applyNumberFormat="1" applyFont="1" applyFill="1" applyBorder="1" applyAlignment="1">
      <alignment horizontal="right"/>
    </xf>
    <xf numFmtId="171" fontId="5" fillId="0" borderId="1" xfId="0" applyNumberFormat="1" applyFont="1" applyFill="1" applyBorder="1" applyAlignment="1">
      <alignment horizontal="right"/>
    </xf>
    <xf numFmtId="0" fontId="5" fillId="0" borderId="1" xfId="0" applyNumberFormat="1" applyFont="1" applyFill="1" applyBorder="1" applyAlignment="1">
      <alignment horizontal="left"/>
    </xf>
    <xf numFmtId="9" fontId="5" fillId="0" borderId="1" xfId="3" applyFont="1" applyFill="1" applyBorder="1" applyAlignment="1">
      <alignment horizontal="left"/>
    </xf>
    <xf numFmtId="175" fontId="7" fillId="0" borderId="4" xfId="0" applyNumberFormat="1" applyFont="1" applyFill="1" applyBorder="1" applyAlignment="1">
      <alignment horizontal="right"/>
    </xf>
    <xf numFmtId="0" fontId="7" fillId="0" borderId="4" xfId="0" applyFont="1" applyFill="1" applyBorder="1" applyAlignment="1">
      <alignment horizontal="right"/>
    </xf>
    <xf numFmtId="1" fontId="5" fillId="0" borderId="1" xfId="1" applyNumberFormat="1" applyFont="1" applyFill="1" applyBorder="1" applyAlignment="1">
      <alignment horizontal="right"/>
    </xf>
    <xf numFmtId="1" fontId="2" fillId="2" borderId="0" xfId="4" applyNumberFormat="1" applyFont="1" applyFill="1" applyBorder="1" applyAlignment="1" applyProtection="1">
      <alignment horizontal="right" vertical="top" wrapText="1"/>
      <protection locked="0"/>
    </xf>
    <xf numFmtId="1" fontId="2" fillId="2" borderId="0" xfId="4" applyNumberFormat="1" applyFont="1" applyFill="1" applyBorder="1" applyAlignment="1">
      <alignment horizontal="right" vertical="top" wrapText="1"/>
    </xf>
    <xf numFmtId="1" fontId="5" fillId="0" borderId="1" xfId="4" applyNumberFormat="1" applyFont="1" applyFill="1" applyBorder="1" applyAlignment="1">
      <alignment horizontal="right"/>
    </xf>
    <xf numFmtId="1" fontId="7" fillId="0" borderId="1" xfId="4" applyNumberFormat="1" applyFont="1" applyFill="1" applyBorder="1" applyAlignment="1">
      <alignment horizontal="right"/>
    </xf>
    <xf numFmtId="1" fontId="7" fillId="0" borderId="1" xfId="1" applyNumberFormat="1" applyFont="1" applyFill="1" applyBorder="1" applyAlignment="1">
      <alignment horizontal="right"/>
    </xf>
    <xf numFmtId="1" fontId="5" fillId="0" borderId="1" xfId="0" applyNumberFormat="1" applyFont="1" applyFill="1" applyBorder="1" applyAlignment="1">
      <alignment horizontal="right" wrapText="1"/>
    </xf>
    <xf numFmtId="1" fontId="5" fillId="0" borderId="1" xfId="0" applyNumberFormat="1" applyFont="1" applyFill="1" applyBorder="1" applyAlignment="1">
      <alignment horizontal="right"/>
    </xf>
    <xf numFmtId="1" fontId="7" fillId="0" borderId="1" xfId="4" applyNumberFormat="1" applyFont="1" applyFill="1" applyBorder="1" applyAlignment="1">
      <alignment horizontal="right" wrapText="1"/>
    </xf>
    <xf numFmtId="1" fontId="5" fillId="0" borderId="1" xfId="4" applyNumberFormat="1" applyFont="1" applyFill="1" applyBorder="1" applyAlignment="1">
      <alignment horizontal="right" wrapText="1"/>
    </xf>
    <xf numFmtId="1" fontId="5" fillId="0" borderId="0" xfId="0" applyNumberFormat="1" applyFont="1" applyFill="1" applyBorder="1" applyAlignment="1">
      <alignment horizontal="right" wrapText="1"/>
    </xf>
    <xf numFmtId="1" fontId="5" fillId="0" borderId="0" xfId="0" applyNumberFormat="1" applyFont="1" applyFill="1" applyBorder="1" applyAlignment="1">
      <alignment horizontal="right" vertical="top" wrapText="1"/>
    </xf>
    <xf numFmtId="9" fontId="2" fillId="2" borderId="0" xfId="3" applyFont="1" applyFill="1" applyBorder="1" applyAlignment="1" applyProtection="1">
      <alignment horizontal="right" vertical="top" wrapText="1"/>
      <protection locked="0"/>
    </xf>
    <xf numFmtId="10" fontId="2" fillId="2" borderId="0" xfId="3" applyNumberFormat="1" applyFont="1" applyFill="1" applyBorder="1" applyAlignment="1" applyProtection="1">
      <alignment horizontal="right" vertical="top" wrapText="1"/>
      <protection locked="0"/>
    </xf>
    <xf numFmtId="10" fontId="2" fillId="2" borderId="0" xfId="3" applyNumberFormat="1" applyFont="1" applyFill="1" applyBorder="1" applyAlignment="1">
      <alignment horizontal="right" vertical="top" wrapText="1"/>
    </xf>
    <xf numFmtId="10" fontId="6" fillId="0" borderId="1" xfId="3" applyNumberFormat="1" applyFont="1" applyFill="1" applyBorder="1" applyAlignment="1">
      <alignment horizontal="right"/>
    </xf>
    <xf numFmtId="10" fontId="7" fillId="0" borderId="1" xfId="3" applyNumberFormat="1" applyFont="1" applyFill="1" applyBorder="1" applyAlignment="1">
      <alignment horizontal="right"/>
    </xf>
    <xf numFmtId="10" fontId="7" fillId="0" borderId="1" xfId="3" applyNumberFormat="1" applyFont="1" applyFill="1" applyBorder="1" applyAlignment="1">
      <alignment horizontal="right" wrapText="1"/>
    </xf>
    <xf numFmtId="10" fontId="5" fillId="0" borderId="0" xfId="3" applyNumberFormat="1" applyFont="1" applyFill="1" applyBorder="1" applyAlignment="1">
      <alignment horizontal="right" wrapText="1"/>
    </xf>
    <xf numFmtId="10" fontId="5" fillId="0" borderId="0" xfId="3" applyNumberFormat="1" applyFont="1" applyFill="1" applyBorder="1" applyAlignment="1">
      <alignment horizontal="right" vertical="top" wrapText="1"/>
    </xf>
    <xf numFmtId="17" fontId="2" fillId="2" borderId="0" xfId="0" applyNumberFormat="1" applyFont="1" applyFill="1" applyBorder="1" applyAlignment="1" applyProtection="1">
      <alignment horizontal="right" vertical="top" wrapText="1"/>
      <protection locked="0"/>
    </xf>
    <xf numFmtId="17" fontId="2" fillId="2" borderId="0" xfId="0" applyNumberFormat="1" applyFont="1" applyFill="1" applyBorder="1" applyAlignment="1">
      <alignment horizontal="right" vertical="top" wrapText="1"/>
    </xf>
    <xf numFmtId="17" fontId="5" fillId="0" borderId="1" xfId="4" applyNumberFormat="1" applyFont="1" applyFill="1" applyBorder="1" applyAlignment="1">
      <alignment horizontal="right"/>
    </xf>
    <xf numFmtId="17" fontId="5" fillId="0" borderId="1" xfId="0" applyNumberFormat="1" applyFont="1" applyFill="1" applyBorder="1" applyAlignment="1">
      <alignment horizontal="right"/>
    </xf>
    <xf numFmtId="17" fontId="7" fillId="0" borderId="1" xfId="0" applyNumberFormat="1" applyFont="1" applyFill="1" applyBorder="1" applyAlignment="1">
      <alignment horizontal="right"/>
    </xf>
    <xf numFmtId="17" fontId="5" fillId="0" borderId="1" xfId="0" applyNumberFormat="1" applyFont="1" applyFill="1" applyBorder="1" applyAlignment="1">
      <alignment horizontal="right" wrapText="1"/>
    </xf>
    <xf numFmtId="17" fontId="7" fillId="0" borderId="1" xfId="0" applyNumberFormat="1" applyFont="1" applyFill="1" applyBorder="1" applyAlignment="1">
      <alignment horizontal="right" wrapText="1"/>
    </xf>
    <xf numFmtId="17" fontId="5" fillId="0" borderId="0" xfId="0" applyNumberFormat="1" applyFont="1" applyFill="1" applyBorder="1" applyAlignment="1">
      <alignment horizontal="right" wrapText="1"/>
    </xf>
    <xf numFmtId="17" fontId="5" fillId="0" borderId="0" xfId="0" applyNumberFormat="1" applyFont="1" applyFill="1" applyBorder="1" applyAlignment="1">
      <alignment horizontal="right" vertical="top" wrapText="1"/>
    </xf>
    <xf numFmtId="17" fontId="5" fillId="0" borderId="1" xfId="1" applyNumberFormat="1" applyFont="1" applyFill="1" applyBorder="1" applyAlignment="1">
      <alignment horizontal="right"/>
    </xf>
    <xf numFmtId="17" fontId="7" fillId="0" borderId="1" xfId="1" applyNumberFormat="1" applyFont="1" applyFill="1" applyBorder="1" applyAlignment="1">
      <alignment horizontal="right"/>
    </xf>
    <xf numFmtId="17" fontId="7" fillId="0" borderId="1" xfId="4" applyNumberFormat="1" applyFont="1" applyFill="1" applyBorder="1" applyAlignment="1">
      <alignment horizontal="right" wrapText="1"/>
    </xf>
    <xf numFmtId="17" fontId="5" fillId="0" borderId="1" xfId="4" applyNumberFormat="1" applyFont="1" applyFill="1" applyBorder="1" applyAlignment="1">
      <alignment horizontal="right" wrapText="1"/>
    </xf>
    <xf numFmtId="0" fontId="4" fillId="8" borderId="13" xfId="7" applyFont="1" applyFill="1" applyBorder="1"/>
    <xf numFmtId="0" fontId="4" fillId="8" borderId="13" xfId="7" applyFont="1" applyFill="1" applyBorder="1" applyAlignment="1">
      <alignment horizontal="centerContinuous"/>
    </xf>
    <xf numFmtId="0" fontId="4" fillId="8" borderId="14" xfId="7" applyFont="1" applyFill="1" applyBorder="1" applyAlignment="1">
      <alignment horizontal="centerContinuous"/>
    </xf>
    <xf numFmtId="0" fontId="4" fillId="8" borderId="15" xfId="7" applyFont="1" applyFill="1" applyBorder="1" applyAlignment="1">
      <alignment horizontal="centerContinuous"/>
    </xf>
    <xf numFmtId="0" fontId="2" fillId="2" borderId="16" xfId="7" applyFont="1" applyFill="1" applyBorder="1"/>
    <xf numFmtId="0" fontId="2" fillId="2" borderId="17" xfId="7" applyFont="1" applyFill="1" applyBorder="1"/>
    <xf numFmtId="0" fontId="2" fillId="0" borderId="16" xfId="7" applyFont="1" applyFill="1" applyBorder="1"/>
    <xf numFmtId="0" fontId="2" fillId="0" borderId="0" xfId="7" applyFont="1" applyFill="1" applyBorder="1"/>
    <xf numFmtId="0" fontId="2" fillId="0" borderId="17" xfId="7" applyFont="1" applyFill="1" applyBorder="1"/>
    <xf numFmtId="0" fontId="5" fillId="0" borderId="16" xfId="7" applyFont="1" applyFill="1" applyBorder="1"/>
    <xf numFmtId="187" fontId="5" fillId="0" borderId="16" xfId="7" applyNumberFormat="1" applyFont="1" applyFill="1" applyBorder="1"/>
    <xf numFmtId="0" fontId="5" fillId="0" borderId="17" xfId="7" applyFont="1" applyFill="1" applyBorder="1"/>
    <xf numFmtId="181" fontId="10" fillId="0" borderId="0" xfId="0" applyNumberFormat="1" applyFont="1" applyFill="1" applyBorder="1"/>
    <xf numFmtId="199" fontId="5" fillId="0" borderId="16" xfId="7" applyNumberFormat="1" applyFont="1" applyFill="1" applyBorder="1"/>
    <xf numFmtId="199" fontId="5" fillId="0" borderId="0" xfId="7" applyNumberFormat="1" applyFont="1" applyFill="1" applyBorder="1"/>
    <xf numFmtId="188" fontId="5" fillId="0" borderId="0" xfId="7" applyNumberFormat="1" applyFont="1" applyFill="1" applyBorder="1"/>
    <xf numFmtId="9" fontId="5" fillId="0" borderId="17" xfId="8" applyFont="1" applyFill="1" applyBorder="1"/>
    <xf numFmtId="188" fontId="5" fillId="0" borderId="16" xfId="7" applyNumberFormat="1" applyFont="1" applyFill="1" applyBorder="1"/>
    <xf numFmtId="190" fontId="5" fillId="0" borderId="16" xfId="7" applyNumberFormat="1" applyFont="1" applyFill="1" applyBorder="1"/>
    <xf numFmtId="190" fontId="5" fillId="0" borderId="0" xfId="7" applyNumberFormat="1" applyFont="1" applyFill="1" applyBorder="1"/>
    <xf numFmtId="0" fontId="5" fillId="0" borderId="18" xfId="7" applyFont="1" applyFill="1" applyBorder="1"/>
    <xf numFmtId="0" fontId="5" fillId="0" borderId="19" xfId="7" applyFont="1" applyFill="1" applyBorder="1"/>
    <xf numFmtId="0" fontId="5" fillId="0" borderId="20" xfId="7" applyFont="1" applyFill="1" applyBorder="1"/>
    <xf numFmtId="190" fontId="5" fillId="0" borderId="19" xfId="7" applyNumberFormat="1" applyFont="1" applyFill="1" applyBorder="1"/>
    <xf numFmtId="0" fontId="5" fillId="8" borderId="13" xfId="7" applyFont="1" applyFill="1" applyBorder="1"/>
    <xf numFmtId="0" fontId="4" fillId="8" borderId="21" xfId="7" applyFont="1" applyFill="1" applyBorder="1" applyAlignment="1">
      <alignment horizontal="centerContinuous"/>
    </xf>
    <xf numFmtId="0" fontId="4" fillId="8" borderId="21" xfId="7" applyFont="1" applyFill="1" applyBorder="1" applyAlignment="1">
      <alignment horizontal="centerContinuous" wrapText="1"/>
    </xf>
    <xf numFmtId="0" fontId="4" fillId="8" borderId="14" xfId="7" applyFont="1" applyFill="1" applyBorder="1" applyAlignment="1">
      <alignment horizontal="centerContinuous" wrapText="1"/>
    </xf>
    <xf numFmtId="0" fontId="4" fillId="8" borderId="15" xfId="7" applyFont="1" applyFill="1" applyBorder="1" applyAlignment="1">
      <alignment horizontal="centerContinuous" wrapText="1"/>
    </xf>
    <xf numFmtId="0" fontId="5" fillId="2" borderId="16" xfId="7" applyFont="1" applyFill="1" applyBorder="1"/>
    <xf numFmtId="0" fontId="5" fillId="2" borderId="17" xfId="7" applyFont="1" applyFill="1" applyBorder="1"/>
    <xf numFmtId="191" fontId="5" fillId="0" borderId="16" xfId="7" applyNumberFormat="1" applyFont="1" applyFill="1" applyBorder="1"/>
    <xf numFmtId="195" fontId="5" fillId="0" borderId="16" xfId="7" applyNumberFormat="1" applyFont="1" applyFill="1" applyBorder="1"/>
    <xf numFmtId="189" fontId="5" fillId="0" borderId="16" xfId="7" applyNumberFormat="1" applyFont="1" applyFill="1" applyBorder="1"/>
    <xf numFmtId="0" fontId="4" fillId="0" borderId="16" xfId="7" applyFont="1" applyFill="1" applyBorder="1"/>
    <xf numFmtId="191" fontId="4" fillId="0" borderId="16" xfId="7" applyNumberFormat="1" applyFont="1" applyFill="1" applyBorder="1"/>
    <xf numFmtId="0" fontId="4" fillId="0" borderId="17" xfId="7" applyFont="1" applyFill="1" applyBorder="1"/>
    <xf numFmtId="191" fontId="4" fillId="0" borderId="0" xfId="7" applyNumberFormat="1" applyFont="1" applyFill="1" applyBorder="1"/>
    <xf numFmtId="1" fontId="4" fillId="0" borderId="0" xfId="7" applyNumberFormat="1" applyFont="1" applyFill="1" applyBorder="1"/>
    <xf numFmtId="189" fontId="4" fillId="0" borderId="16" xfId="7" applyNumberFormat="1" applyFont="1" applyFill="1" applyBorder="1"/>
    <xf numFmtId="195" fontId="5" fillId="0" borderId="18" xfId="7" applyNumberFormat="1" applyFont="1" applyFill="1" applyBorder="1"/>
    <xf numFmtId="195" fontId="5" fillId="0" borderId="19" xfId="7" applyNumberFormat="1" applyFont="1" applyFill="1" applyBorder="1"/>
    <xf numFmtId="0" fontId="4" fillId="8" borderId="22" xfId="7" applyFont="1" applyFill="1" applyBorder="1" applyAlignment="1">
      <alignment horizontal="centerContinuous" wrapText="1"/>
    </xf>
    <xf numFmtId="196" fontId="5" fillId="0" borderId="0" xfId="7" applyNumberFormat="1" applyFont="1" applyFill="1" applyBorder="1"/>
    <xf numFmtId="197" fontId="5" fillId="0" borderId="16" xfId="7" applyNumberFormat="1" applyFont="1" applyFill="1" applyBorder="1"/>
    <xf numFmtId="204" fontId="5" fillId="0" borderId="0" xfId="7" applyNumberFormat="1" applyFont="1" applyFill="1" applyBorder="1"/>
    <xf numFmtId="196" fontId="4" fillId="0" borderId="0" xfId="7" applyNumberFormat="1" applyFont="1" applyFill="1" applyBorder="1"/>
    <xf numFmtId="0" fontId="4" fillId="0" borderId="23" xfId="7" applyFont="1" applyFill="1" applyBorder="1"/>
    <xf numFmtId="191" fontId="4" fillId="0" borderId="23" xfId="7" applyNumberFormat="1" applyFont="1" applyFill="1" applyBorder="1"/>
    <xf numFmtId="3" fontId="4" fillId="0" borderId="23" xfId="7" applyNumberFormat="1" applyFont="1" applyFill="1" applyBorder="1"/>
    <xf numFmtId="177" fontId="4" fillId="0" borderId="23" xfId="7" applyNumberFormat="1" applyFont="1" applyFill="1" applyBorder="1"/>
    <xf numFmtId="0" fontId="13" fillId="2" borderId="24" xfId="0" applyFont="1" applyFill="1" applyBorder="1"/>
    <xf numFmtId="17" fontId="13" fillId="2" borderId="25" xfId="0" applyNumberFormat="1" applyFont="1" applyFill="1" applyBorder="1" applyAlignment="1">
      <alignment horizontal="center"/>
    </xf>
    <xf numFmtId="17" fontId="13" fillId="2" borderId="26" xfId="0" applyNumberFormat="1" applyFont="1" applyFill="1" applyBorder="1" applyAlignment="1">
      <alignment horizontal="center"/>
    </xf>
    <xf numFmtId="0" fontId="14" fillId="2" borderId="27" xfId="0" applyFont="1" applyFill="1" applyBorder="1"/>
    <xf numFmtId="0" fontId="13" fillId="2" borderId="28" xfId="0" applyFont="1" applyFill="1" applyBorder="1" applyAlignment="1">
      <alignment horizontal="center"/>
    </xf>
    <xf numFmtId="0" fontId="13" fillId="2" borderId="29" xfId="0" applyFont="1" applyFill="1" applyBorder="1" applyAlignment="1">
      <alignment horizontal="center"/>
    </xf>
    <xf numFmtId="0" fontId="5" fillId="0" borderId="30" xfId="0" applyFont="1" applyFill="1" applyBorder="1"/>
    <xf numFmtId="0" fontId="5" fillId="0" borderId="31" xfId="0" applyFont="1" applyFill="1" applyBorder="1"/>
    <xf numFmtId="201" fontId="5" fillId="0" borderId="31" xfId="8" applyNumberFormat="1" applyFont="1" applyFill="1" applyBorder="1"/>
    <xf numFmtId="0" fontId="4" fillId="0" borderId="32" xfId="0" applyFont="1" applyFill="1" applyBorder="1" applyAlignment="1">
      <alignment vertical="center"/>
    </xf>
    <xf numFmtId="200" fontId="4" fillId="0" borderId="33" xfId="0" applyNumberFormat="1" applyFont="1" applyFill="1" applyBorder="1" applyAlignment="1">
      <alignment horizontal="right" vertical="center"/>
    </xf>
    <xf numFmtId="200" fontId="4" fillId="3" borderId="33" xfId="0" applyNumberFormat="1" applyFont="1" applyFill="1" applyBorder="1" applyAlignment="1">
      <alignment horizontal="right" vertical="center"/>
    </xf>
    <xf numFmtId="201" fontId="4" fillId="0" borderId="34" xfId="8" applyNumberFormat="1" applyFont="1" applyFill="1" applyBorder="1" applyAlignment="1">
      <alignment vertical="center"/>
    </xf>
    <xf numFmtId="0" fontId="4" fillId="0" borderId="30" xfId="0" applyFont="1" applyFill="1" applyBorder="1" applyAlignment="1">
      <alignment vertical="center"/>
    </xf>
    <xf numFmtId="201" fontId="4" fillId="0" borderId="31" xfId="8" applyNumberFormat="1" applyFont="1" applyFill="1" applyBorder="1" applyAlignment="1">
      <alignment vertical="center"/>
    </xf>
    <xf numFmtId="0" fontId="5" fillId="0" borderId="30" xfId="0" applyFont="1" applyFill="1" applyBorder="1" applyAlignment="1"/>
    <xf numFmtId="201" fontId="5" fillId="0" borderId="31" xfId="8" applyNumberFormat="1" applyFont="1" applyFill="1" applyBorder="1" applyAlignment="1"/>
    <xf numFmtId="201" fontId="5" fillId="0" borderId="31" xfId="0" applyNumberFormat="1" applyFont="1" applyFill="1" applyBorder="1"/>
    <xf numFmtId="0" fontId="4" fillId="0" borderId="27" xfId="0" applyFont="1" applyFill="1" applyBorder="1" applyAlignment="1">
      <alignment vertical="center"/>
    </xf>
    <xf numFmtId="200" fontId="4" fillId="0" borderId="28" xfId="0" applyNumberFormat="1" applyFont="1" applyFill="1" applyBorder="1" applyAlignment="1">
      <alignment horizontal="right" vertical="center"/>
    </xf>
    <xf numFmtId="201" fontId="4" fillId="0" borderId="29" xfId="8" applyNumberFormat="1" applyFont="1" applyFill="1" applyBorder="1" applyAlignment="1">
      <alignment vertical="center"/>
    </xf>
    <xf numFmtId="202" fontId="5" fillId="6" borderId="35" xfId="0" applyNumberFormat="1" applyFont="1" applyFill="1" applyBorder="1"/>
    <xf numFmtId="202" fontId="5" fillId="4" borderId="35" xfId="0" applyNumberFormat="1" applyFont="1" applyFill="1" applyBorder="1"/>
    <xf numFmtId="202" fontId="5" fillId="5" borderId="35" xfId="0" applyNumberFormat="1" applyFont="1" applyFill="1" applyBorder="1"/>
    <xf numFmtId="202" fontId="5" fillId="7" borderId="35" xfId="0" applyNumberFormat="1" applyFont="1" applyFill="1" applyBorder="1"/>
    <xf numFmtId="204" fontId="5" fillId="0" borderId="16" xfId="7" applyNumberFormat="1" applyFont="1" applyFill="1" applyBorder="1"/>
    <xf numFmtId="0" fontId="5" fillId="0" borderId="0" xfId="10" applyFont="1"/>
    <xf numFmtId="0" fontId="12" fillId="0" borderId="0" xfId="10" applyFont="1" applyAlignment="1">
      <alignment horizontal="center"/>
    </xf>
    <xf numFmtId="0" fontId="19" fillId="40" borderId="0" xfId="10" applyFont="1" applyFill="1" applyAlignment="1">
      <alignment horizontal="center"/>
    </xf>
    <xf numFmtId="0" fontId="5" fillId="0" borderId="0" xfId="10" applyFont="1" applyAlignment="1">
      <alignment wrapText="1"/>
    </xf>
    <xf numFmtId="0" fontId="4" fillId="0" borderId="0" xfId="10" applyFont="1" applyAlignment="1">
      <alignment vertical="top"/>
    </xf>
    <xf numFmtId="49" fontId="19" fillId="40" borderId="10" xfId="10" applyNumberFormat="1" applyFont="1" applyFill="1" applyBorder="1" applyAlignment="1">
      <alignment horizontal="center" vertical="top" wrapText="1"/>
    </xf>
    <xf numFmtId="49" fontId="19" fillId="40" borderId="11" xfId="10" applyNumberFormat="1" applyFont="1" applyFill="1" applyBorder="1" applyAlignment="1">
      <alignment horizontal="center" vertical="top" wrapText="1"/>
    </xf>
    <xf numFmtId="49" fontId="19" fillId="40" borderId="12" xfId="10" applyNumberFormat="1" applyFont="1" applyFill="1" applyBorder="1" applyAlignment="1">
      <alignment horizontal="center" vertical="top" wrapText="1"/>
    </xf>
    <xf numFmtId="49" fontId="4" fillId="41" borderId="12" xfId="10" applyNumberFormat="1" applyFont="1" applyFill="1" applyBorder="1" applyAlignment="1">
      <alignment horizontal="center" vertical="top" wrapText="1"/>
    </xf>
    <xf numFmtId="49" fontId="4" fillId="41" borderId="0" xfId="10" applyNumberFormat="1" applyFont="1" applyFill="1" applyBorder="1" applyAlignment="1">
      <alignment horizontal="center" vertical="top" wrapText="1"/>
    </xf>
    <xf numFmtId="0" fontId="4" fillId="0" borderId="5" xfId="10" applyFont="1" applyBorder="1" applyAlignment="1">
      <alignment horizontal="left" vertical="center" wrapText="1"/>
    </xf>
    <xf numFmtId="202" fontId="5" fillId="0" borderId="6" xfId="11" applyNumberFormat="1" applyFont="1" applyFill="1" applyBorder="1" applyAlignment="1">
      <alignment vertical="center"/>
    </xf>
    <xf numFmtId="202" fontId="5" fillId="0" borderId="0" xfId="11" applyNumberFormat="1" applyFont="1" applyFill="1" applyBorder="1" applyAlignment="1">
      <alignment vertical="center"/>
    </xf>
    <xf numFmtId="202" fontId="5" fillId="0" borderId="0" xfId="10" applyNumberFormat="1" applyFont="1" applyFill="1" applyAlignment="1">
      <alignment wrapText="1"/>
    </xf>
    <xf numFmtId="202" fontId="4" fillId="0" borderId="6" xfId="11" applyNumberFormat="1" applyFont="1" applyFill="1" applyBorder="1" applyAlignment="1">
      <alignment vertical="center"/>
    </xf>
    <xf numFmtId="49" fontId="19" fillId="40" borderId="5" xfId="10" applyNumberFormat="1" applyFont="1" applyFill="1" applyBorder="1" applyAlignment="1">
      <alignment horizontal="center" vertical="top" wrapText="1"/>
    </xf>
    <xf numFmtId="0" fontId="5" fillId="0" borderId="6" xfId="10" applyFont="1" applyBorder="1" applyAlignment="1">
      <alignment horizontal="left" vertical="center" wrapText="1"/>
    </xf>
    <xf numFmtId="202" fontId="5" fillId="41" borderId="0" xfId="11" applyNumberFormat="1" applyFont="1" applyFill="1" applyBorder="1" applyAlignment="1">
      <alignment vertical="center"/>
    </xf>
    <xf numFmtId="0" fontId="5" fillId="0" borderId="45" xfId="10" applyFont="1" applyBorder="1"/>
    <xf numFmtId="15" fontId="5" fillId="0" borderId="45" xfId="10" applyNumberFormat="1" applyFont="1" applyBorder="1"/>
    <xf numFmtId="205" fontId="5" fillId="0" borderId="5" xfId="10" applyNumberFormat="1" applyFont="1" applyBorder="1"/>
    <xf numFmtId="205" fontId="5" fillId="0" borderId="46" xfId="10" applyNumberFormat="1" applyFont="1" applyBorder="1"/>
    <xf numFmtId="0" fontId="5" fillId="0" borderId="47" xfId="10" applyFont="1" applyBorder="1"/>
    <xf numFmtId="15" fontId="5" fillId="0" borderId="47" xfId="10" applyNumberFormat="1" applyFont="1" applyBorder="1"/>
    <xf numFmtId="205" fontId="5" fillId="0" borderId="6" xfId="10" applyNumberFormat="1" applyFont="1" applyBorder="1"/>
    <xf numFmtId="205" fontId="5" fillId="0" borderId="48" xfId="10" applyNumberFormat="1" applyFont="1" applyBorder="1"/>
    <xf numFmtId="0" fontId="5" fillId="0" borderId="6" xfId="10" applyFont="1" applyFill="1" applyBorder="1" applyAlignment="1">
      <alignment horizontal="left" vertical="center" wrapText="1"/>
    </xf>
    <xf numFmtId="0" fontId="4" fillId="0" borderId="9" xfId="10" applyFont="1" applyFill="1" applyBorder="1" applyAlignment="1">
      <alignment horizontal="left" vertical="center" wrapText="1"/>
    </xf>
    <xf numFmtId="202" fontId="4" fillId="0" borderId="9" xfId="11" applyNumberFormat="1" applyFont="1" applyFill="1" applyBorder="1" applyAlignment="1">
      <alignment vertical="center"/>
    </xf>
    <xf numFmtId="202" fontId="4" fillId="41" borderId="0" xfId="11" applyNumberFormat="1" applyFont="1" applyFill="1" applyBorder="1" applyAlignment="1">
      <alignment vertical="center"/>
    </xf>
    <xf numFmtId="0" fontId="5" fillId="0" borderId="9" xfId="10" applyFont="1" applyBorder="1"/>
    <xf numFmtId="15" fontId="5" fillId="0" borderId="10" xfId="10" applyNumberFormat="1" applyFont="1" applyBorder="1"/>
    <xf numFmtId="205" fontId="5" fillId="0" borderId="9" xfId="10" applyNumberFormat="1" applyFont="1" applyBorder="1"/>
    <xf numFmtId="205" fontId="5" fillId="0" borderId="12" xfId="10" applyNumberFormat="1" applyFont="1" applyBorder="1"/>
    <xf numFmtId="15" fontId="5" fillId="0" borderId="49" xfId="10" applyNumberFormat="1" applyFont="1" applyBorder="1"/>
    <xf numFmtId="205" fontId="5" fillId="0" borderId="7" xfId="10" applyNumberFormat="1" applyFont="1" applyBorder="1"/>
    <xf numFmtId="205" fontId="5" fillId="0" borderId="50" xfId="10" applyNumberFormat="1" applyFont="1" applyBorder="1"/>
    <xf numFmtId="0" fontId="5" fillId="0" borderId="7" xfId="10" applyFont="1" applyFill="1" applyBorder="1" applyAlignment="1">
      <alignment horizontal="left" vertical="center" wrapText="1"/>
    </xf>
    <xf numFmtId="0" fontId="4" fillId="0" borderId="9" xfId="10" applyFont="1" applyBorder="1" applyAlignment="1">
      <alignment horizontal="left" vertical="center" wrapText="1"/>
    </xf>
    <xf numFmtId="0" fontId="4" fillId="0" borderId="6" xfId="10" applyFont="1" applyFill="1" applyBorder="1" applyAlignment="1">
      <alignment horizontal="left" vertical="center" wrapText="1"/>
    </xf>
    <xf numFmtId="202" fontId="4" fillId="0" borderId="6" xfId="10" applyNumberFormat="1" applyFont="1" applyFill="1" applyBorder="1" applyAlignment="1">
      <alignment vertical="center" wrapText="1"/>
    </xf>
    <xf numFmtId="202" fontId="4" fillId="41" borderId="0" xfId="10" applyNumberFormat="1" applyFont="1" applyFill="1" applyBorder="1" applyAlignment="1">
      <alignment vertical="center" wrapText="1"/>
    </xf>
    <xf numFmtId="0" fontId="5" fillId="0" borderId="7" xfId="10" applyFont="1" applyBorder="1" applyAlignment="1">
      <alignment horizontal="left" vertical="center" wrapText="1"/>
    </xf>
    <xf numFmtId="0" fontId="4" fillId="0" borderId="7" xfId="10" applyFont="1" applyBorder="1" applyAlignment="1">
      <alignment horizontal="left" vertical="center" wrapText="1"/>
    </xf>
    <xf numFmtId="0" fontId="5" fillId="0" borderId="5" xfId="10" applyFont="1" applyFill="1" applyBorder="1" applyAlignment="1">
      <alignment vertical="center" wrapText="1"/>
    </xf>
    <xf numFmtId="0" fontId="5" fillId="0" borderId="6" xfId="10" applyFont="1" applyFill="1" applyBorder="1" applyAlignment="1">
      <alignment vertical="center" wrapText="1"/>
    </xf>
    <xf numFmtId="0" fontId="4" fillId="0" borderId="9" xfId="10" applyFont="1" applyBorder="1"/>
    <xf numFmtId="202" fontId="4" fillId="42" borderId="9" xfId="11" applyNumberFormat="1" applyFont="1" applyFill="1" applyBorder="1" applyAlignment="1">
      <alignment vertical="center"/>
    </xf>
    <xf numFmtId="202" fontId="4" fillId="43" borderId="9" xfId="11" applyNumberFormat="1" applyFont="1" applyFill="1" applyBorder="1" applyAlignment="1">
      <alignment vertical="center"/>
    </xf>
    <xf numFmtId="202" fontId="4" fillId="44" borderId="9" xfId="11" applyNumberFormat="1" applyFont="1" applyFill="1" applyBorder="1" applyAlignment="1">
      <alignment vertical="center"/>
    </xf>
    <xf numFmtId="202" fontId="4" fillId="45" borderId="9" xfId="11" applyNumberFormat="1" applyFont="1" applyFill="1" applyBorder="1" applyAlignment="1">
      <alignment vertical="center"/>
    </xf>
    <xf numFmtId="202" fontId="4" fillId="46" borderId="9" xfId="10" applyNumberFormat="1" applyFont="1" applyFill="1" applyBorder="1" applyAlignment="1"/>
    <xf numFmtId="202" fontId="4" fillId="46" borderId="9" xfId="11" applyNumberFormat="1" applyFont="1" applyFill="1" applyBorder="1" applyAlignment="1">
      <alignment vertical="center"/>
    </xf>
    <xf numFmtId="202" fontId="5" fillId="0" borderId="0" xfId="10" applyNumberFormat="1" applyFont="1" applyAlignment="1">
      <alignment wrapText="1"/>
    </xf>
    <xf numFmtId="202" fontId="4" fillId="47" borderId="9" xfId="10" applyNumberFormat="1" applyFont="1" applyFill="1" applyBorder="1" applyAlignment="1"/>
    <xf numFmtId="202" fontId="4" fillId="48" borderId="9" xfId="10" applyNumberFormat="1" applyFont="1" applyFill="1" applyBorder="1" applyAlignment="1"/>
    <xf numFmtId="202" fontId="5" fillId="0" borderId="0" xfId="10" applyNumberFormat="1" applyFont="1"/>
    <xf numFmtId="49" fontId="19" fillId="40" borderId="9" xfId="10" applyNumberFormat="1" applyFont="1" applyFill="1" applyBorder="1" applyAlignment="1">
      <alignment horizontal="center" vertical="top" wrapText="1"/>
    </xf>
    <xf numFmtId="202" fontId="5" fillId="0" borderId="9" xfId="11" applyNumberFormat="1" applyFont="1" applyFill="1" applyBorder="1" applyAlignment="1">
      <alignment vertical="center"/>
    </xf>
    <xf numFmtId="202" fontId="5" fillId="49" borderId="9" xfId="11" applyNumberFormat="1" applyFont="1" applyFill="1" applyBorder="1" applyAlignment="1">
      <alignment vertical="center"/>
    </xf>
    <xf numFmtId="0" fontId="11" fillId="0" borderId="0" xfId="10" applyFont="1"/>
    <xf numFmtId="202" fontId="5" fillId="42" borderId="9" xfId="11" applyNumberFormat="1" applyFont="1" applyFill="1" applyBorder="1" applyAlignment="1">
      <alignment vertical="center"/>
    </xf>
    <xf numFmtId="202" fontId="5" fillId="0" borderId="0" xfId="10" applyNumberFormat="1" applyFont="1" applyFill="1"/>
    <xf numFmtId="202" fontId="5" fillId="0" borderId="0" xfId="10" applyNumberFormat="1" applyFont="1" applyFill="1" applyBorder="1"/>
    <xf numFmtId="202" fontId="5" fillId="43" borderId="9" xfId="11" applyNumberFormat="1" applyFont="1" applyFill="1" applyBorder="1" applyAlignment="1">
      <alignment vertical="center"/>
    </xf>
    <xf numFmtId="182" fontId="5" fillId="0" borderId="0" xfId="10" applyNumberFormat="1" applyFont="1" applyFill="1" applyBorder="1"/>
    <xf numFmtId="0" fontId="5" fillId="0" borderId="0" xfId="10" applyFont="1" applyBorder="1"/>
    <xf numFmtId="202" fontId="5" fillId="47" borderId="9" xfId="10" applyNumberFormat="1" applyFont="1" applyFill="1" applyBorder="1" applyAlignment="1"/>
    <xf numFmtId="202" fontId="5" fillId="44" borderId="9" xfId="11" applyNumberFormat="1" applyFont="1" applyFill="1" applyBorder="1" applyAlignment="1">
      <alignment vertical="center"/>
    </xf>
    <xf numFmtId="0" fontId="5" fillId="0" borderId="0" xfId="10" applyFont="1" applyFill="1"/>
    <xf numFmtId="203" fontId="5" fillId="0" borderId="9" xfId="11" applyNumberFormat="1" applyFont="1" applyFill="1" applyBorder="1" applyAlignment="1">
      <alignment vertical="center"/>
    </xf>
    <xf numFmtId="202" fontId="5" fillId="45" borderId="9" xfId="10" applyNumberFormat="1" applyFont="1" applyFill="1" applyBorder="1" applyAlignment="1"/>
    <xf numFmtId="203" fontId="5" fillId="0" borderId="0" xfId="11" applyNumberFormat="1" applyFont="1" applyFill="1" applyBorder="1" applyAlignment="1">
      <alignment vertical="center"/>
    </xf>
    <xf numFmtId="202" fontId="5" fillId="48" borderId="9" xfId="10" applyNumberFormat="1" applyFont="1" applyFill="1" applyBorder="1" applyAlignment="1"/>
    <xf numFmtId="43" fontId="5" fillId="0" borderId="0" xfId="12" applyFont="1"/>
    <xf numFmtId="10" fontId="5" fillId="0" borderId="0" xfId="10" applyNumberFormat="1" applyFont="1"/>
    <xf numFmtId="10" fontId="5" fillId="0" borderId="0" xfId="13" applyNumberFormat="1" applyFont="1"/>
    <xf numFmtId="202" fontId="5" fillId="96" borderId="9" xfId="10" applyNumberFormat="1" applyFont="1" applyFill="1" applyBorder="1" applyAlignment="1"/>
    <xf numFmtId="3" fontId="10" fillId="0" borderId="0" xfId="0" applyNumberFormat="1" applyFont="1" applyFill="1" applyBorder="1"/>
    <xf numFmtId="0" fontId="3" fillId="0" borderId="0" xfId="7"/>
    <xf numFmtId="43" fontId="5" fillId="0" borderId="0" xfId="1" applyFont="1" applyFill="1" applyBorder="1"/>
    <xf numFmtId="0" fontId="4" fillId="8" borderId="14" xfId="7" applyFont="1" applyFill="1" applyBorder="1" applyAlignment="1">
      <alignment horizontal="center" wrapText="1"/>
    </xf>
    <xf numFmtId="0" fontId="12" fillId="0" borderId="0" xfId="10" applyFont="1" applyAlignment="1">
      <alignment horizontal="center"/>
    </xf>
    <xf numFmtId="0" fontId="13" fillId="40" borderId="0" xfId="10" applyFont="1" applyFill="1" applyAlignment="1">
      <alignment horizontal="center"/>
    </xf>
    <xf numFmtId="9" fontId="5" fillId="0" borderId="2" xfId="3" applyFont="1" applyFill="1" applyBorder="1" applyAlignment="1"/>
    <xf numFmtId="9" fontId="5" fillId="0" borderId="0" xfId="3" applyFont="1" applyFill="1" applyBorder="1" applyAlignment="1">
      <alignment wrapText="1"/>
    </xf>
    <xf numFmtId="9" fontId="5" fillId="0" borderId="0" xfId="3" applyFont="1" applyFill="1" applyBorder="1" applyAlignment="1">
      <alignment vertical="top" wrapText="1"/>
    </xf>
    <xf numFmtId="0" fontId="2" fillId="2" borderId="0" xfId="3" applyNumberFormat="1" applyFont="1" applyFill="1" applyBorder="1" applyAlignment="1">
      <alignment horizontal="right" vertical="top" wrapText="1"/>
    </xf>
  </cellXfs>
  <cellStyles count="297">
    <cellStyle name="_Currency" xfId="14"/>
    <cellStyle name="_Highlight" xfId="15"/>
    <cellStyle name="20% - Accent1 2" xfId="16"/>
    <cellStyle name="20% - Accent1 3" xfId="17"/>
    <cellStyle name="20% - Accent1 4" xfId="18"/>
    <cellStyle name="20% - Accent2 2" xfId="19"/>
    <cellStyle name="20% - Accent2 3" xfId="20"/>
    <cellStyle name="20% - Accent2 4" xfId="21"/>
    <cellStyle name="20% - Accent3 2" xfId="22"/>
    <cellStyle name="20% - Accent3 3" xfId="23"/>
    <cellStyle name="20% - Accent3 4" xfId="24"/>
    <cellStyle name="20% - Accent4 2" xfId="25"/>
    <cellStyle name="20% - Accent4 3" xfId="26"/>
    <cellStyle name="20% - Accent4 4" xfId="27"/>
    <cellStyle name="20% - Accent5 2" xfId="28"/>
    <cellStyle name="20% - Accent5 3" xfId="29"/>
    <cellStyle name="20% - Accent5 4" xfId="30"/>
    <cellStyle name="20% - Accent6 2" xfId="31"/>
    <cellStyle name="20% - Accent6 3" xfId="32"/>
    <cellStyle name="20% - Accent6 4" xfId="33"/>
    <cellStyle name="40% - Accent1 2" xfId="34"/>
    <cellStyle name="40% - Accent1 3" xfId="35"/>
    <cellStyle name="40% - Accent1 4" xfId="36"/>
    <cellStyle name="40% - Accent2 2" xfId="37"/>
    <cellStyle name="40% - Accent2 3" xfId="38"/>
    <cellStyle name="40% - Accent2 4" xfId="39"/>
    <cellStyle name="40% - Accent3 2" xfId="40"/>
    <cellStyle name="40% - Accent3 3" xfId="41"/>
    <cellStyle name="40% - Accent3 4" xfId="42"/>
    <cellStyle name="40% - Accent4 2" xfId="43"/>
    <cellStyle name="40% - Accent4 3" xfId="44"/>
    <cellStyle name="40% - Accent4 4" xfId="45"/>
    <cellStyle name="40% - Accent5 2" xfId="46"/>
    <cellStyle name="40% - Accent5 3" xfId="47"/>
    <cellStyle name="40% - Accent5 4" xfId="48"/>
    <cellStyle name="40% - Accent6 2" xfId="49"/>
    <cellStyle name="40% - Accent6 3" xfId="50"/>
    <cellStyle name="40% - Accent6 4" xfId="51"/>
    <cellStyle name="60% - Accent1 2" xfId="52"/>
    <cellStyle name="60% - Accent1 3" xfId="53"/>
    <cellStyle name="60% - Accent1 4" xfId="54"/>
    <cellStyle name="60% - Accent2 2" xfId="55"/>
    <cellStyle name="60% - Accent2 3" xfId="56"/>
    <cellStyle name="60% - Accent2 4" xfId="57"/>
    <cellStyle name="60% - Accent3 2" xfId="58"/>
    <cellStyle name="60% - Accent3 3" xfId="59"/>
    <cellStyle name="60% - Accent3 4" xfId="60"/>
    <cellStyle name="60% - Accent4 2" xfId="61"/>
    <cellStyle name="60% - Accent4 3" xfId="62"/>
    <cellStyle name="60% - Accent4 4" xfId="63"/>
    <cellStyle name="60% - Accent5 2" xfId="64"/>
    <cellStyle name="60% - Accent5 3" xfId="65"/>
    <cellStyle name="60% - Accent5 4" xfId="66"/>
    <cellStyle name="60% - Accent6 2" xfId="67"/>
    <cellStyle name="60% - Accent6 3" xfId="68"/>
    <cellStyle name="60% - Accent6 4" xfId="69"/>
    <cellStyle name="Accent1 2" xfId="70"/>
    <cellStyle name="Accent1 3" xfId="71"/>
    <cellStyle name="Accent1 4" xfId="72"/>
    <cellStyle name="Accent2 2" xfId="73"/>
    <cellStyle name="Accent2 3" xfId="74"/>
    <cellStyle name="Accent2 4" xfId="75"/>
    <cellStyle name="Accent3 2" xfId="76"/>
    <cellStyle name="Accent3 3" xfId="77"/>
    <cellStyle name="Accent3 4" xfId="78"/>
    <cellStyle name="Accent4 2" xfId="79"/>
    <cellStyle name="Accent4 3" xfId="80"/>
    <cellStyle name="Accent4 4" xfId="81"/>
    <cellStyle name="Accent5 2" xfId="82"/>
    <cellStyle name="Accent5 3" xfId="83"/>
    <cellStyle name="Accent5 4" xfId="84"/>
    <cellStyle name="Accent6 2" xfId="85"/>
    <cellStyle name="Accent6 3" xfId="86"/>
    <cellStyle name="Accent6 4" xfId="87"/>
    <cellStyle name="AFE" xfId="88"/>
    <cellStyle name="AFE 2" xfId="89"/>
    <cellStyle name="b" xfId="90"/>
    <cellStyle name="b 2" xfId="91"/>
    <cellStyle name="b_Balance Sheet" xfId="92"/>
    <cellStyle name="b_Balance Sheet 2" xfId="93"/>
    <cellStyle name="b_DRT - Sep04 Ver 1" xfId="94"/>
    <cellStyle name="b_DRT - Sep04 Ver 1 2" xfId="95"/>
    <cellStyle name="b_DRT_CONS - Dec04_JD_240105245pm" xfId="96"/>
    <cellStyle name="b_DRT_CONS - Dec04_JD_240105245pm 2" xfId="97"/>
    <cellStyle name="b_DRT_CONS -Test" xfId="98"/>
    <cellStyle name="b_DRT_CONS -Test 2" xfId="99"/>
    <cellStyle name="b_Project Spot - 02-08-04 - final units DRT v1" xfId="100"/>
    <cellStyle name="b_Project Spot - 02-08-04 - final units DRT v1 2" xfId="101"/>
    <cellStyle name="b_Project Spot - 20-07-04" xfId="102"/>
    <cellStyle name="b_Project Spot - 20-07-04 2" xfId="103"/>
    <cellStyle name="b_Project Spot - 24-06-04" xfId="104"/>
    <cellStyle name="b_Project Spot - 24-06-04 2" xfId="105"/>
    <cellStyle name="b_Project Spot - 29-06-04" xfId="106"/>
    <cellStyle name="b_Project Spot - 29-06-04 2" xfId="107"/>
    <cellStyle name="b_Treasury Model v1" xfId="108"/>
    <cellStyle name="b_Treasury Model v1 2" xfId="109"/>
    <cellStyle name="Bad 2" xfId="110"/>
    <cellStyle name="Bad 3" xfId="111"/>
    <cellStyle name="Bad 4" xfId="112"/>
    <cellStyle name="Blue" xfId="113"/>
    <cellStyle name="Body" xfId="114"/>
    <cellStyle name="Calculation 2" xfId="115"/>
    <cellStyle name="Calculation 3" xfId="116"/>
    <cellStyle name="Calculation 4" xfId="117"/>
    <cellStyle name="Check Cell 2" xfId="118"/>
    <cellStyle name="Check Cell 3" xfId="119"/>
    <cellStyle name="Check Cell 4" xfId="120"/>
    <cellStyle name="Comma" xfId="1" builtinId="3"/>
    <cellStyle name="Comma  - Style1" xfId="121"/>
    <cellStyle name="Comma ," xfId="122"/>
    <cellStyle name="Comma , 2" xfId="123"/>
    <cellStyle name="Comma [0] U" xfId="124"/>
    <cellStyle name="Comma 2" xfId="4"/>
    <cellStyle name="Comma 3" xfId="12"/>
    <cellStyle name="Comma 4" xfId="125"/>
    <cellStyle name="Comma 5" xfId="126"/>
    <cellStyle name="Comma 6" xfId="127"/>
    <cellStyle name="Comma 7" xfId="128"/>
    <cellStyle name="Comma 8" xfId="129"/>
    <cellStyle name="Comma 9" xfId="130"/>
    <cellStyle name="Curren - Style2" xfId="131"/>
    <cellStyle name="Currency" xfId="2" builtinId="4"/>
    <cellStyle name="Currency [0] U" xfId="132"/>
    <cellStyle name="Currency [2]" xfId="133"/>
    <cellStyle name="Currency [2] 2" xfId="134"/>
    <cellStyle name="Currency [2] U" xfId="135"/>
    <cellStyle name="Currency 2" xfId="5"/>
    <cellStyle name="Currency 3" xfId="136"/>
    <cellStyle name="Currency 4" xfId="137"/>
    <cellStyle name="d" xfId="138"/>
    <cellStyle name="Date" xfId="139"/>
    <cellStyle name="Date 2" xfId="140"/>
    <cellStyle name="Date U" xfId="141"/>
    <cellStyle name="Date_20050509a Debt sheet" xfId="142"/>
    <cellStyle name="DateLong" xfId="143"/>
    <cellStyle name="DateLong2" xfId="144"/>
    <cellStyle name="DateMMMYY" xfId="145"/>
    <cellStyle name="Decimal [0]" xfId="146"/>
    <cellStyle name="Decimal [0] 2" xfId="147"/>
    <cellStyle name="Decimal [2]" xfId="148"/>
    <cellStyle name="Decimal [2] 2" xfId="149"/>
    <cellStyle name="Decimal [2] U" xfId="150"/>
    <cellStyle name="Decimal [3]" xfId="151"/>
    <cellStyle name="Decimal [3] 2" xfId="152"/>
    <cellStyle name="Decimal [3] U" xfId="153"/>
    <cellStyle name="Decimal [4]" xfId="154"/>
    <cellStyle name="Decimal [4] 2" xfId="155"/>
    <cellStyle name="Decimal [4] U" xfId="156"/>
    <cellStyle name="Expense" xfId="157"/>
    <cellStyle name="Explanatory Text 2" xfId="158"/>
    <cellStyle name="Explanatory Text 3" xfId="159"/>
    <cellStyle name="Explanatory Text 4" xfId="160"/>
    <cellStyle name="Good 2" xfId="161"/>
    <cellStyle name="Good 3" xfId="162"/>
    <cellStyle name="Good 4" xfId="163"/>
    <cellStyle name="Grey" xfId="164"/>
    <cellStyle name="Grey 2" xfId="165"/>
    <cellStyle name="Header1" xfId="166"/>
    <cellStyle name="Header2" xfId="167"/>
    <cellStyle name="Heading" xfId="168"/>
    <cellStyle name="Heading 1 2" xfId="169"/>
    <cellStyle name="Heading 1 3" xfId="170"/>
    <cellStyle name="Heading 1 4" xfId="171"/>
    <cellStyle name="Heading 2 2" xfId="172"/>
    <cellStyle name="Heading 2 3" xfId="173"/>
    <cellStyle name="Heading 2 4" xfId="174"/>
    <cellStyle name="Heading 3 2" xfId="175"/>
    <cellStyle name="Heading 3 3" xfId="176"/>
    <cellStyle name="Heading 3 4" xfId="177"/>
    <cellStyle name="Heading 4 2" xfId="178"/>
    <cellStyle name="Heading 4 3" xfId="179"/>
    <cellStyle name="Heading 4 4" xfId="180"/>
    <cellStyle name="Highlight" xfId="181"/>
    <cellStyle name="iGeneral" xfId="182"/>
    <cellStyle name="iGeneral 2" xfId="183"/>
    <cellStyle name="Input [yellow]" xfId="184"/>
    <cellStyle name="Input [yellow] 2" xfId="185"/>
    <cellStyle name="Input 2" xfId="186"/>
    <cellStyle name="Input 3" xfId="187"/>
    <cellStyle name="Input 4" xfId="188"/>
    <cellStyle name="Input 5" xfId="189"/>
    <cellStyle name="Input 6" xfId="190"/>
    <cellStyle name="Inputs2" xfId="191"/>
    <cellStyle name="Inputs2 2" xfId="192"/>
    <cellStyle name="Linked Cell 2" xfId="193"/>
    <cellStyle name="Linked Cell 3" xfId="194"/>
    <cellStyle name="Linked Cell 4" xfId="195"/>
    <cellStyle name="m" xfId="196"/>
    <cellStyle name="Multiple" xfId="197"/>
    <cellStyle name="Neutral 2" xfId="198"/>
    <cellStyle name="Neutral 3" xfId="199"/>
    <cellStyle name="Neutral 4" xfId="200"/>
    <cellStyle name="no dec" xfId="201"/>
    <cellStyle name="Normal" xfId="0" builtinId="0"/>
    <cellStyle name="Normal - Style1" xfId="202"/>
    <cellStyle name="Normal - Style1 2" xfId="203"/>
    <cellStyle name="Normal 10" xfId="204"/>
    <cellStyle name="Normal 11" xfId="205"/>
    <cellStyle name="Normal 12" xfId="206"/>
    <cellStyle name="Normal 15" xfId="9"/>
    <cellStyle name="Normal 2" xfId="7"/>
    <cellStyle name="Normal 3" xfId="10"/>
    <cellStyle name="Normal 4" xfId="207"/>
    <cellStyle name="Normal 4 2" xfId="208"/>
    <cellStyle name="Normal 5" xfId="209"/>
    <cellStyle name="Normal 5 2" xfId="210"/>
    <cellStyle name="Normal 6" xfId="211"/>
    <cellStyle name="Normal 7" xfId="212"/>
    <cellStyle name="Normal 8" xfId="213"/>
    <cellStyle name="Normal 9" xfId="214"/>
    <cellStyle name="Normal U" xfId="215"/>
    <cellStyle name="Normal_Sheet1 2" xfId="11"/>
    <cellStyle name="Note 2" xfId="216"/>
    <cellStyle name="Note 3" xfId="217"/>
    <cellStyle name="Note 4" xfId="218"/>
    <cellStyle name="OCS1" xfId="219"/>
    <cellStyle name="OCS1 2" xfId="220"/>
    <cellStyle name="Ok" xfId="221"/>
    <cellStyle name="Output 2" xfId="222"/>
    <cellStyle name="Output 3" xfId="223"/>
    <cellStyle name="Output 4" xfId="224"/>
    <cellStyle name="p" xfId="225"/>
    <cellStyle name="Pattern" xfId="226"/>
    <cellStyle name="pb_table_format_columnheading" xfId="227"/>
    <cellStyle name="Percent" xfId="3" builtinId="5"/>
    <cellStyle name="Percent (0)" xfId="228"/>
    <cellStyle name="Percent [2]" xfId="229"/>
    <cellStyle name="Percent [2] 2" xfId="230"/>
    <cellStyle name="Percent [2] U" xfId="231"/>
    <cellStyle name="Percent [2]_06-07 DRH Board Report_Apr07" xfId="232"/>
    <cellStyle name="Percent 10" xfId="6"/>
    <cellStyle name="Percent 2" xfId="8"/>
    <cellStyle name="Percent 3" xfId="13"/>
    <cellStyle name="Percent 4" xfId="233"/>
    <cellStyle name="Pounds (0)" xfId="234"/>
    <cellStyle name="PTFM-Normal" xfId="235"/>
    <cellStyle name="PTFM-UnitsonIssue" xfId="236"/>
    <cellStyle name="PTFM-UnitsonIssue 2" xfId="237"/>
    <cellStyle name="Red" xfId="238"/>
    <cellStyle name="SAPBEXaggData" xfId="239"/>
    <cellStyle name="SAPBEXaggDataEmph" xfId="240"/>
    <cellStyle name="SAPBEXaggItem" xfId="241"/>
    <cellStyle name="SAPBEXchaText" xfId="242"/>
    <cellStyle name="SAPBEXexcBad7" xfId="243"/>
    <cellStyle name="SAPBEXexcBad8" xfId="244"/>
    <cellStyle name="SAPBEXexcBad9" xfId="245"/>
    <cellStyle name="SAPBEXexcCritical4" xfId="246"/>
    <cellStyle name="SAPBEXexcCritical5" xfId="247"/>
    <cellStyle name="SAPBEXexcCritical6" xfId="248"/>
    <cellStyle name="SAPBEXexcGood1" xfId="249"/>
    <cellStyle name="SAPBEXexcGood2" xfId="250"/>
    <cellStyle name="SAPBEXexcGood3" xfId="251"/>
    <cellStyle name="SAPBEXfilterDrill" xfId="252"/>
    <cellStyle name="SAPBEXfilterItem" xfId="253"/>
    <cellStyle name="SAPBEXfilterText" xfId="254"/>
    <cellStyle name="SAPBEXformats" xfId="255"/>
    <cellStyle name="SAPBEXheaderItem" xfId="256"/>
    <cellStyle name="SAPBEXheaderText" xfId="257"/>
    <cellStyle name="SAPBEXheaderText 2" xfId="258"/>
    <cellStyle name="SAPBEXresData" xfId="259"/>
    <cellStyle name="SAPBEXresDataEmph" xfId="260"/>
    <cellStyle name="SAPBEXresItem" xfId="261"/>
    <cellStyle name="SAPBEXstdData" xfId="262"/>
    <cellStyle name="SAPBEXstdDataEmph" xfId="263"/>
    <cellStyle name="SAPBEXstdItem" xfId="264"/>
    <cellStyle name="SAPBEXtitle" xfId="265"/>
    <cellStyle name="SAPBEXundefined" xfId="266"/>
    <cellStyle name="Standard" xfId="267"/>
    <cellStyle name="Std_%" xfId="268"/>
    <cellStyle name="Table Heading" xfId="269"/>
    <cellStyle name="Table Title" xfId="270"/>
    <cellStyle name="Table Units" xfId="271"/>
    <cellStyle name="Table Units 2" xfId="272"/>
    <cellStyle name="Text Right" xfId="273"/>
    <cellStyle name="Tickmark" xfId="274"/>
    <cellStyle name="Tim" xfId="275"/>
    <cellStyle name="Tim 2" xfId="276"/>
    <cellStyle name="Times 12" xfId="277"/>
    <cellStyle name="Title 2" xfId="278"/>
    <cellStyle name="Title 3" xfId="279"/>
    <cellStyle name="Total 1" xfId="280"/>
    <cellStyle name="Total 2" xfId="281"/>
    <cellStyle name="Total 3" xfId="282"/>
    <cellStyle name="Total 3 2" xfId="283"/>
    <cellStyle name="Total 4" xfId="284"/>
    <cellStyle name="Total 4 2" xfId="285"/>
    <cellStyle name="Total 5" xfId="286"/>
    <cellStyle name="Total 6" xfId="287"/>
    <cellStyle name="Total 7" xfId="288"/>
    <cellStyle name="UNITS" xfId="289"/>
    <cellStyle name="UNITS 2" xfId="290"/>
    <cellStyle name="Warning" xfId="291"/>
    <cellStyle name="Warning Text 2" xfId="292"/>
    <cellStyle name="Warning Text 3" xfId="293"/>
    <cellStyle name="Warning Text 4" xfId="294"/>
    <cellStyle name="Word_Formula" xfId="295"/>
    <cellStyle name="YesNo" xfId="296"/>
  </cellStyles>
  <dxfs count="8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lor rgb="FFFFFFFF"/>
      </font>
    </dxf>
    <dxf>
      <font>
        <color rgb="FFFFFFFF"/>
      </font>
    </dxf>
    <dxf>
      <font>
        <color rgb="FFFFFFFF"/>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1BE24"/>
      <color rgb="FF0052A5"/>
      <color rgb="FFF4AA00"/>
      <color rgb="FFB9E5FA"/>
      <color rgb="FFD95E16"/>
      <color rgb="FF009DD9"/>
      <color rgb="FF0097AC"/>
      <color rgb="FFBEC0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xdr:colOff>
      <xdr:row>38</xdr:row>
      <xdr:rowOff>123825</xdr:rowOff>
    </xdr:from>
    <xdr:to>
      <xdr:col>28</xdr:col>
      <xdr:colOff>0</xdr:colOff>
      <xdr:row>40</xdr:row>
      <xdr:rowOff>38100</xdr:rowOff>
    </xdr:to>
    <xdr:sp macro="" textlink="">
      <xdr:nvSpPr>
        <xdr:cNvPr id="2" name="Line 13"/>
        <xdr:cNvSpPr>
          <a:spLocks noChangeShapeType="1"/>
        </xdr:cNvSpPr>
      </xdr:nvSpPr>
      <xdr:spPr bwMode="auto">
        <a:xfrm>
          <a:off x="17087850" y="8048625"/>
          <a:ext cx="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clifr\AppData\Local\Microsoft\Windows\Temporary%20Internet%20Files\Content.Outlook\KDF76Q67\2011-06%20Property%20Synopsis%20Checks%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alculations"/>
      <sheetName val="Synopsis"/>
      <sheetName val="Checks"/>
      <sheetName val="Slide 15 details"/>
      <sheetName val="Rec Op EBIT to FFO (vers 1)"/>
      <sheetName val="Synopsis Summary - Listed"/>
      <sheetName val="Map Data"/>
      <sheetName val="Map Data original"/>
      <sheetName val="Info"/>
    </sheetNames>
    <sheetDataSet>
      <sheetData sheetId="0" refreshError="1"/>
      <sheetData sheetId="1" refreshError="1"/>
      <sheetData sheetId="2"/>
      <sheetData sheetId="3" refreshError="1"/>
      <sheetData sheetId="4" refreshError="1"/>
      <sheetData sheetId="5" refreshError="1"/>
      <sheetData sheetId="6"/>
      <sheetData sheetId="7"/>
      <sheetData sheetId="8" refreshError="1"/>
      <sheetData sheetId="9">
        <row r="1">
          <cell r="E1">
            <v>9.2903040000000006E-2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16"/>
  <sheetViews>
    <sheetView tabSelected="1" workbookViewId="0">
      <pane xSplit="1" topLeftCell="B1" activePane="topRight" state="frozen"/>
      <selection activeCell="A170" sqref="A170"/>
      <selection pane="topRight" activeCell="A5" sqref="A5"/>
    </sheetView>
  </sheetViews>
  <sheetFormatPr defaultRowHeight="15"/>
  <cols>
    <col min="1" max="1" width="59.5703125" style="163" customWidth="1"/>
    <col min="2" max="2" width="12.42578125" style="163" customWidth="1"/>
    <col min="3" max="3" width="23" style="163" customWidth="1"/>
    <col min="4" max="4" width="10" style="163" bestFit="1" customWidth="1"/>
    <col min="5" max="5" width="61.42578125" style="163" customWidth="1"/>
    <col min="6" max="6" width="15.5703125" style="163" customWidth="1"/>
    <col min="7" max="7" width="31.140625" style="163" customWidth="1"/>
    <col min="8" max="9" width="13.140625" style="163" customWidth="1"/>
    <col min="10" max="10" width="29.42578125" style="163" customWidth="1"/>
    <col min="11" max="11" width="23" style="164" customWidth="1"/>
    <col min="12" max="14" width="24.85546875" style="164" customWidth="1"/>
    <col min="15" max="15" width="9.140625" style="164" customWidth="1"/>
    <col min="16" max="16" width="10.140625" style="164" customWidth="1"/>
    <col min="17" max="17" width="12" style="164" customWidth="1"/>
    <col min="18" max="18" width="11.42578125" style="164" customWidth="1"/>
    <col min="19" max="19" width="12" style="164" customWidth="1"/>
    <col min="20" max="20" width="10.42578125" style="164" customWidth="1" collapsed="1"/>
    <col min="21" max="21" width="21.85546875" style="164" customWidth="1"/>
    <col min="22" max="22" width="10.140625" style="164" customWidth="1"/>
    <col min="23" max="23" width="15.7109375" style="165" customWidth="1"/>
    <col min="24" max="24" width="11.7109375" style="164" customWidth="1"/>
    <col min="25" max="26" width="12.5703125" style="164" customWidth="1"/>
    <col min="27" max="28" width="15.28515625" style="164" customWidth="1"/>
    <col min="29" max="29" width="10.140625" style="164" customWidth="1"/>
    <col min="30" max="30" width="17" style="277" customWidth="1" collapsed="1"/>
    <col min="31" max="31" width="13.85546875" style="294" bestFit="1" customWidth="1"/>
    <col min="32" max="33" width="18.85546875" style="221" customWidth="1"/>
    <col min="34" max="34" width="18.85546875" style="164" customWidth="1"/>
    <col min="35" max="35" width="18.85546875" style="231" customWidth="1"/>
    <col min="36" max="36" width="24.85546875" style="164" customWidth="1" collapsed="1"/>
    <col min="37" max="37" width="13.140625" style="221" customWidth="1"/>
    <col min="38" max="38" width="13.140625" style="213" customWidth="1"/>
    <col min="39" max="40" width="13.140625" style="164" customWidth="1"/>
    <col min="41" max="41" width="14.7109375" style="294" customWidth="1" collapsed="1"/>
    <col min="42" max="42" width="15.28515625" style="221" customWidth="1"/>
    <col min="43" max="43" width="15" style="221" customWidth="1"/>
    <col min="44" max="44" width="15" style="164" customWidth="1"/>
    <col min="45" max="45" width="15" style="234" customWidth="1"/>
    <col min="46" max="46" width="15.7109375" style="164" customWidth="1" collapsed="1"/>
    <col min="47" max="47" width="19.28515625" style="164" customWidth="1"/>
    <col min="48" max="48" width="13.140625" style="164" customWidth="1"/>
    <col min="49" max="49" width="14" style="285" customWidth="1"/>
    <col min="50" max="50" width="17.85546875" style="285" customWidth="1"/>
    <col min="51" max="51" width="13" style="285" customWidth="1"/>
    <col min="52" max="52" width="40" style="161" bestFit="1" customWidth="1"/>
    <col min="53" max="53" width="9.85546875" style="253" customWidth="1"/>
    <col min="54" max="54" width="29.28515625" style="161" customWidth="1"/>
    <col min="55" max="55" width="7" style="253" customWidth="1"/>
    <col min="56" max="56" width="30.5703125" style="161" customWidth="1" collapsed="1"/>
    <col min="57" max="57" width="7.28515625" style="253" customWidth="1"/>
    <col min="58" max="58" width="12" style="462" customWidth="1"/>
    <col min="59" max="59" width="17.5703125" style="164" customWidth="1"/>
    <col min="60" max="60" width="10.5703125" style="164" customWidth="1"/>
    <col min="61" max="61" width="9.28515625" style="253" bestFit="1" customWidth="1"/>
    <col min="62" max="70" width="7.7109375" style="253" customWidth="1"/>
    <col min="71" max="71" width="19" style="164" customWidth="1"/>
    <col min="72" max="72" width="15.5703125" style="169" customWidth="1"/>
    <col min="73" max="75" width="15.5703125" style="164" customWidth="1"/>
    <col min="76" max="172" width="9.140625" style="163"/>
    <col min="173" max="173" width="9.140625" style="163" customWidth="1"/>
    <col min="174" max="174" width="45.42578125" style="163" customWidth="1"/>
    <col min="175" max="177" width="9.140625" style="163" customWidth="1"/>
    <col min="178" max="178" width="76" style="163" customWidth="1"/>
    <col min="179" max="179" width="15.5703125" style="163" customWidth="1"/>
    <col min="180" max="180" width="15.85546875" style="163" customWidth="1"/>
    <col min="181" max="182" width="13.140625" style="163" customWidth="1"/>
    <col min="183" max="183" width="25.140625" style="163" customWidth="1"/>
    <col min="184" max="184" width="41.140625" style="163" customWidth="1"/>
    <col min="185" max="187" width="24.85546875" style="163" customWidth="1"/>
    <col min="188" max="192" width="0" style="163" hidden="1" customWidth="1"/>
    <col min="193" max="193" width="10.28515625" style="163" bestFit="1" customWidth="1"/>
    <col min="194" max="194" width="15.85546875" style="163" bestFit="1" customWidth="1"/>
    <col min="195" max="202" width="0" style="163" hidden="1" customWidth="1"/>
    <col min="203" max="203" width="9.28515625" style="163" bestFit="1" customWidth="1"/>
    <col min="204" max="204" width="13.5703125" style="163" bestFit="1" customWidth="1"/>
    <col min="205" max="205" width="20.7109375" style="163" bestFit="1" customWidth="1"/>
    <col min="206" max="209" width="14.42578125" style="163" customWidth="1"/>
    <col min="210" max="210" width="16.42578125" style="163" bestFit="1" customWidth="1"/>
    <col min="211" max="211" width="17.7109375" style="163" bestFit="1" customWidth="1"/>
    <col min="212" max="215" width="14.5703125" style="163" customWidth="1"/>
    <col min="216" max="216" width="14.42578125" style="163" bestFit="1" customWidth="1"/>
    <col min="217" max="217" width="15" style="163" bestFit="1" customWidth="1"/>
    <col min="218" max="221" width="15" style="163" customWidth="1"/>
    <col min="222" max="222" width="15.7109375" style="163" bestFit="1" customWidth="1"/>
    <col min="223" max="223" width="19.140625" style="163" bestFit="1" customWidth="1"/>
    <col min="224" max="224" width="12.85546875" style="163" bestFit="1" customWidth="1"/>
    <col min="225" max="225" width="9" style="163" bestFit="1" customWidth="1"/>
    <col min="226" max="226" width="11.7109375" style="163" bestFit="1" customWidth="1"/>
    <col min="227" max="227" width="23.5703125" style="163" bestFit="1" customWidth="1"/>
    <col min="228" max="228" width="24.42578125" style="163" bestFit="1" customWidth="1"/>
    <col min="229" max="230" width="0" style="163" hidden="1" customWidth="1"/>
    <col min="231" max="231" width="14.42578125" style="163" bestFit="1" customWidth="1"/>
    <col min="232" max="232" width="41.5703125" style="163" bestFit="1" customWidth="1"/>
    <col min="233" max="233" width="8.5703125" style="163" bestFit="1" customWidth="1"/>
    <col min="234" max="234" width="29.140625" style="163" bestFit="1" customWidth="1"/>
    <col min="235" max="235" width="8.5703125" style="163" bestFit="1" customWidth="1"/>
    <col min="236" max="236" width="31.7109375" style="163" bestFit="1" customWidth="1"/>
    <col min="237" max="237" width="8.5703125" style="163" bestFit="1" customWidth="1"/>
    <col min="238" max="238" width="12.5703125" style="163" bestFit="1" customWidth="1"/>
    <col min="239" max="239" width="14.140625" style="163" customWidth="1"/>
    <col min="240" max="240" width="11.42578125" style="163" bestFit="1" customWidth="1"/>
    <col min="241" max="248" width="6.28515625" style="163" bestFit="1" customWidth="1"/>
    <col min="249" max="249" width="6.7109375" style="163" bestFit="1" customWidth="1"/>
    <col min="250" max="250" width="7.28515625" style="163" bestFit="1" customWidth="1"/>
    <col min="251" max="251" width="22.140625" style="163" bestFit="1" customWidth="1"/>
    <col min="252" max="252" width="13.5703125" style="163" bestFit="1" customWidth="1"/>
    <col min="253" max="256" width="13.5703125" style="163" customWidth="1"/>
    <col min="257" max="257" width="3.28515625" style="163" customWidth="1"/>
    <col min="258" max="258" width="18.28515625" style="163" customWidth="1"/>
    <col min="259" max="262" width="12" style="163" customWidth="1"/>
    <col min="263" max="263" width="8.5703125" style="163" customWidth="1"/>
    <col min="264" max="264" width="11.42578125" style="163" customWidth="1"/>
    <col min="265" max="265" width="8.5703125" style="163" customWidth="1"/>
    <col min="266" max="266" width="11.5703125" style="163" customWidth="1"/>
    <col min="267" max="267" width="15.7109375" style="163" customWidth="1"/>
    <col min="268" max="268" width="12.140625" style="163" customWidth="1"/>
    <col min="269" max="269" width="10.7109375" style="163" customWidth="1"/>
    <col min="270" max="270" width="19.7109375" style="163" customWidth="1"/>
    <col min="271" max="271" width="28.5703125" style="163" customWidth="1"/>
    <col min="272" max="272" width="27.140625" style="163" customWidth="1"/>
    <col min="273" max="275" width="27.7109375" style="163" customWidth="1"/>
    <col min="276" max="279" width="26.28515625" style="163" customWidth="1"/>
    <col min="280" max="280" width="53.140625" style="163" customWidth="1"/>
    <col min="281" max="281" width="44.7109375" style="163" bestFit="1" customWidth="1"/>
    <col min="282" max="282" width="20" style="163" bestFit="1" customWidth="1"/>
    <col min="283" max="306" width="0" style="163" hidden="1" customWidth="1"/>
    <col min="307" max="428" width="9.140625" style="163"/>
    <col min="429" max="429" width="9.140625" style="163" customWidth="1"/>
    <col min="430" max="430" width="45.42578125" style="163" customWidth="1"/>
    <col min="431" max="433" width="9.140625" style="163" customWidth="1"/>
    <col min="434" max="434" width="76" style="163" customWidth="1"/>
    <col min="435" max="435" width="15.5703125" style="163" customWidth="1"/>
    <col min="436" max="436" width="15.85546875" style="163" customWidth="1"/>
    <col min="437" max="438" width="13.140625" style="163" customWidth="1"/>
    <col min="439" max="439" width="25.140625" style="163" customWidth="1"/>
    <col min="440" max="440" width="41.140625" style="163" customWidth="1"/>
    <col min="441" max="443" width="24.85546875" style="163" customWidth="1"/>
    <col min="444" max="448" width="0" style="163" hidden="1" customWidth="1"/>
    <col min="449" max="449" width="10.28515625" style="163" bestFit="1" customWidth="1"/>
    <col min="450" max="450" width="15.85546875" style="163" bestFit="1" customWidth="1"/>
    <col min="451" max="458" width="0" style="163" hidden="1" customWidth="1"/>
    <col min="459" max="459" width="9.28515625" style="163" bestFit="1" customWidth="1"/>
    <col min="460" max="460" width="13.5703125" style="163" bestFit="1" customWidth="1"/>
    <col min="461" max="461" width="20.7109375" style="163" bestFit="1" customWidth="1"/>
    <col min="462" max="465" width="14.42578125" style="163" customWidth="1"/>
    <col min="466" max="466" width="16.42578125" style="163" bestFit="1" customWidth="1"/>
    <col min="467" max="467" width="17.7109375" style="163" bestFit="1" customWidth="1"/>
    <col min="468" max="471" width="14.5703125" style="163" customWidth="1"/>
    <col min="472" max="472" width="14.42578125" style="163" bestFit="1" customWidth="1"/>
    <col min="473" max="473" width="15" style="163" bestFit="1" customWidth="1"/>
    <col min="474" max="477" width="15" style="163" customWidth="1"/>
    <col min="478" max="478" width="15.7109375" style="163" bestFit="1" customWidth="1"/>
    <col min="479" max="479" width="19.140625" style="163" bestFit="1" customWidth="1"/>
    <col min="480" max="480" width="12.85546875" style="163" bestFit="1" customWidth="1"/>
    <col min="481" max="481" width="9" style="163" bestFit="1" customWidth="1"/>
    <col min="482" max="482" width="11.7109375" style="163" bestFit="1" customWidth="1"/>
    <col min="483" max="483" width="23.5703125" style="163" bestFit="1" customWidth="1"/>
    <col min="484" max="484" width="24.42578125" style="163" bestFit="1" customWidth="1"/>
    <col min="485" max="486" width="0" style="163" hidden="1" customWidth="1"/>
    <col min="487" max="487" width="14.42578125" style="163" bestFit="1" customWidth="1"/>
    <col min="488" max="488" width="41.5703125" style="163" bestFit="1" customWidth="1"/>
    <col min="489" max="489" width="8.5703125" style="163" bestFit="1" customWidth="1"/>
    <col min="490" max="490" width="29.140625" style="163" bestFit="1" customWidth="1"/>
    <col min="491" max="491" width="8.5703125" style="163" bestFit="1" customWidth="1"/>
    <col min="492" max="492" width="31.7109375" style="163" bestFit="1" customWidth="1"/>
    <col min="493" max="493" width="8.5703125" style="163" bestFit="1" customWidth="1"/>
    <col min="494" max="494" width="12.5703125" style="163" bestFit="1" customWidth="1"/>
    <col min="495" max="495" width="14.140625" style="163" customWidth="1"/>
    <col min="496" max="496" width="11.42578125" style="163" bestFit="1" customWidth="1"/>
    <col min="497" max="504" width="6.28515625" style="163" bestFit="1" customWidth="1"/>
    <col min="505" max="505" width="6.7109375" style="163" bestFit="1" customWidth="1"/>
    <col min="506" max="506" width="7.28515625" style="163" bestFit="1" customWidth="1"/>
    <col min="507" max="507" width="22.140625" style="163" bestFit="1" customWidth="1"/>
    <col min="508" max="508" width="13.5703125" style="163" bestFit="1" customWidth="1"/>
    <col min="509" max="512" width="13.5703125" style="163" customWidth="1"/>
    <col min="513" max="513" width="3.28515625" style="163" customWidth="1"/>
    <col min="514" max="514" width="18.28515625" style="163" customWidth="1"/>
    <col min="515" max="518" width="12" style="163" customWidth="1"/>
    <col min="519" max="519" width="8.5703125" style="163" customWidth="1"/>
    <col min="520" max="520" width="11.42578125" style="163" customWidth="1"/>
    <col min="521" max="521" width="8.5703125" style="163" customWidth="1"/>
    <col min="522" max="522" width="11.5703125" style="163" customWidth="1"/>
    <col min="523" max="523" width="15.7109375" style="163" customWidth="1"/>
    <col min="524" max="524" width="12.140625" style="163" customWidth="1"/>
    <col min="525" max="525" width="10.7109375" style="163" customWidth="1"/>
    <col min="526" max="526" width="19.7109375" style="163" customWidth="1"/>
    <col min="527" max="527" width="28.5703125" style="163" customWidth="1"/>
    <col min="528" max="528" width="27.140625" style="163" customWidth="1"/>
    <col min="529" max="531" width="27.7109375" style="163" customWidth="1"/>
    <col min="532" max="535" width="26.28515625" style="163" customWidth="1"/>
    <col min="536" max="536" width="53.140625" style="163" customWidth="1"/>
    <col min="537" max="537" width="44.7109375" style="163" bestFit="1" customWidth="1"/>
    <col min="538" max="538" width="20" style="163" bestFit="1" customWidth="1"/>
    <col min="539" max="562" width="0" style="163" hidden="1" customWidth="1"/>
    <col min="563" max="684" width="9.140625" style="163"/>
    <col min="685" max="685" width="9.140625" style="163" customWidth="1"/>
    <col min="686" max="686" width="45.42578125" style="163" customWidth="1"/>
    <col min="687" max="689" width="9.140625" style="163" customWidth="1"/>
    <col min="690" max="690" width="76" style="163" customWidth="1"/>
    <col min="691" max="691" width="15.5703125" style="163" customWidth="1"/>
    <col min="692" max="692" width="15.85546875" style="163" customWidth="1"/>
    <col min="693" max="694" width="13.140625" style="163" customWidth="1"/>
    <col min="695" max="695" width="25.140625" style="163" customWidth="1"/>
    <col min="696" max="696" width="41.140625" style="163" customWidth="1"/>
    <col min="697" max="699" width="24.85546875" style="163" customWidth="1"/>
    <col min="700" max="704" width="0" style="163" hidden="1" customWidth="1"/>
    <col min="705" max="705" width="10.28515625" style="163" bestFit="1" customWidth="1"/>
    <col min="706" max="706" width="15.85546875" style="163" bestFit="1" customWidth="1"/>
    <col min="707" max="714" width="0" style="163" hidden="1" customWidth="1"/>
    <col min="715" max="715" width="9.28515625" style="163" bestFit="1" customWidth="1"/>
    <col min="716" max="716" width="13.5703125" style="163" bestFit="1" customWidth="1"/>
    <col min="717" max="717" width="20.7109375" style="163" bestFit="1" customWidth="1"/>
    <col min="718" max="721" width="14.42578125" style="163" customWidth="1"/>
    <col min="722" max="722" width="16.42578125" style="163" bestFit="1" customWidth="1"/>
    <col min="723" max="723" width="17.7109375" style="163" bestFit="1" customWidth="1"/>
    <col min="724" max="727" width="14.5703125" style="163" customWidth="1"/>
    <col min="728" max="728" width="14.42578125" style="163" bestFit="1" customWidth="1"/>
    <col min="729" max="729" width="15" style="163" bestFit="1" customWidth="1"/>
    <col min="730" max="733" width="15" style="163" customWidth="1"/>
    <col min="734" max="734" width="15.7109375" style="163" bestFit="1" customWidth="1"/>
    <col min="735" max="735" width="19.140625" style="163" bestFit="1" customWidth="1"/>
    <col min="736" max="736" width="12.85546875" style="163" bestFit="1" customWidth="1"/>
    <col min="737" max="737" width="9" style="163" bestFit="1" customWidth="1"/>
    <col min="738" max="738" width="11.7109375" style="163" bestFit="1" customWidth="1"/>
    <col min="739" max="739" width="23.5703125" style="163" bestFit="1" customWidth="1"/>
    <col min="740" max="740" width="24.42578125" style="163" bestFit="1" customWidth="1"/>
    <col min="741" max="742" width="0" style="163" hidden="1" customWidth="1"/>
    <col min="743" max="743" width="14.42578125" style="163" bestFit="1" customWidth="1"/>
    <col min="744" max="744" width="41.5703125" style="163" bestFit="1" customWidth="1"/>
    <col min="745" max="745" width="8.5703125" style="163" bestFit="1" customWidth="1"/>
    <col min="746" max="746" width="29.140625" style="163" bestFit="1" customWidth="1"/>
    <col min="747" max="747" width="8.5703125" style="163" bestFit="1" customWidth="1"/>
    <col min="748" max="748" width="31.7109375" style="163" bestFit="1" customWidth="1"/>
    <col min="749" max="749" width="8.5703125" style="163" bestFit="1" customWidth="1"/>
    <col min="750" max="750" width="12.5703125" style="163" bestFit="1" customWidth="1"/>
    <col min="751" max="751" width="14.140625" style="163" customWidth="1"/>
    <col min="752" max="752" width="11.42578125" style="163" bestFit="1" customWidth="1"/>
    <col min="753" max="760" width="6.28515625" style="163" bestFit="1" customWidth="1"/>
    <col min="761" max="761" width="6.7109375" style="163" bestFit="1" customWidth="1"/>
    <col min="762" max="762" width="7.28515625" style="163" bestFit="1" customWidth="1"/>
    <col min="763" max="763" width="22.140625" style="163" bestFit="1" customWidth="1"/>
    <col min="764" max="764" width="13.5703125" style="163" bestFit="1" customWidth="1"/>
    <col min="765" max="768" width="13.5703125" style="163" customWidth="1"/>
    <col min="769" max="769" width="3.28515625" style="163" customWidth="1"/>
    <col min="770" max="770" width="18.28515625" style="163" customWidth="1"/>
    <col min="771" max="774" width="12" style="163" customWidth="1"/>
    <col min="775" max="775" width="8.5703125" style="163" customWidth="1"/>
    <col min="776" max="776" width="11.42578125" style="163" customWidth="1"/>
    <col min="777" max="777" width="8.5703125" style="163" customWidth="1"/>
    <col min="778" max="778" width="11.5703125" style="163" customWidth="1"/>
    <col min="779" max="779" width="15.7109375" style="163" customWidth="1"/>
    <col min="780" max="780" width="12.140625" style="163" customWidth="1"/>
    <col min="781" max="781" width="10.7109375" style="163" customWidth="1"/>
    <col min="782" max="782" width="19.7109375" style="163" customWidth="1"/>
    <col min="783" max="783" width="28.5703125" style="163" customWidth="1"/>
    <col min="784" max="784" width="27.140625" style="163" customWidth="1"/>
    <col min="785" max="787" width="27.7109375" style="163" customWidth="1"/>
    <col min="788" max="791" width="26.28515625" style="163" customWidth="1"/>
    <col min="792" max="792" width="53.140625" style="163" customWidth="1"/>
    <col min="793" max="793" width="44.7109375" style="163" bestFit="1" customWidth="1"/>
    <col min="794" max="794" width="20" style="163" bestFit="1" customWidth="1"/>
    <col min="795" max="818" width="0" style="163" hidden="1" customWidth="1"/>
    <col min="819" max="940" width="9.140625" style="163"/>
    <col min="941" max="941" width="9.140625" style="163" customWidth="1"/>
    <col min="942" max="942" width="45.42578125" style="163" customWidth="1"/>
    <col min="943" max="945" width="9.140625" style="163" customWidth="1"/>
    <col min="946" max="946" width="76" style="163" customWidth="1"/>
    <col min="947" max="947" width="15.5703125" style="163" customWidth="1"/>
    <col min="948" max="948" width="15.85546875" style="163" customWidth="1"/>
    <col min="949" max="950" width="13.140625" style="163" customWidth="1"/>
    <col min="951" max="951" width="25.140625" style="163" customWidth="1"/>
    <col min="952" max="952" width="41.140625" style="163" customWidth="1"/>
    <col min="953" max="955" width="24.85546875" style="163" customWidth="1"/>
    <col min="956" max="960" width="0" style="163" hidden="1" customWidth="1"/>
    <col min="961" max="961" width="10.28515625" style="163" bestFit="1" customWidth="1"/>
    <col min="962" max="962" width="15.85546875" style="163" bestFit="1" customWidth="1"/>
    <col min="963" max="970" width="0" style="163" hidden="1" customWidth="1"/>
    <col min="971" max="971" width="9.28515625" style="163" bestFit="1" customWidth="1"/>
    <col min="972" max="972" width="13.5703125" style="163" bestFit="1" customWidth="1"/>
    <col min="973" max="973" width="20.7109375" style="163" bestFit="1" customWidth="1"/>
    <col min="974" max="977" width="14.42578125" style="163" customWidth="1"/>
    <col min="978" max="978" width="16.42578125" style="163" bestFit="1" customWidth="1"/>
    <col min="979" max="979" width="17.7109375" style="163" bestFit="1" customWidth="1"/>
    <col min="980" max="983" width="14.5703125" style="163" customWidth="1"/>
    <col min="984" max="984" width="14.42578125" style="163" bestFit="1" customWidth="1"/>
    <col min="985" max="985" width="15" style="163" bestFit="1" customWidth="1"/>
    <col min="986" max="989" width="15" style="163" customWidth="1"/>
    <col min="990" max="990" width="15.7109375" style="163" bestFit="1" customWidth="1"/>
    <col min="991" max="991" width="19.140625" style="163" bestFit="1" customWidth="1"/>
    <col min="992" max="992" width="12.85546875" style="163" bestFit="1" customWidth="1"/>
    <col min="993" max="993" width="9" style="163" bestFit="1" customWidth="1"/>
    <col min="994" max="994" width="11.7109375" style="163" bestFit="1" customWidth="1"/>
    <col min="995" max="995" width="23.5703125" style="163" bestFit="1" customWidth="1"/>
    <col min="996" max="996" width="24.42578125" style="163" bestFit="1" customWidth="1"/>
    <col min="997" max="998" width="0" style="163" hidden="1" customWidth="1"/>
    <col min="999" max="999" width="14.42578125" style="163" bestFit="1" customWidth="1"/>
    <col min="1000" max="1000" width="41.5703125" style="163" bestFit="1" customWidth="1"/>
    <col min="1001" max="1001" width="8.5703125" style="163" bestFit="1" customWidth="1"/>
    <col min="1002" max="1002" width="29.140625" style="163" bestFit="1" customWidth="1"/>
    <col min="1003" max="1003" width="8.5703125" style="163" bestFit="1" customWidth="1"/>
    <col min="1004" max="1004" width="31.7109375" style="163" bestFit="1" customWidth="1"/>
    <col min="1005" max="1005" width="8.5703125" style="163" bestFit="1" customWidth="1"/>
    <col min="1006" max="1006" width="12.5703125" style="163" bestFit="1" customWidth="1"/>
    <col min="1007" max="1007" width="14.140625" style="163" customWidth="1"/>
    <col min="1008" max="1008" width="11.42578125" style="163" bestFit="1" customWidth="1"/>
    <col min="1009" max="1016" width="6.28515625" style="163" bestFit="1" customWidth="1"/>
    <col min="1017" max="1017" width="6.7109375" style="163" bestFit="1" customWidth="1"/>
    <col min="1018" max="1018" width="7.28515625" style="163" bestFit="1" customWidth="1"/>
    <col min="1019" max="1019" width="22.140625" style="163" bestFit="1" customWidth="1"/>
    <col min="1020" max="1020" width="13.5703125" style="163" bestFit="1" customWidth="1"/>
    <col min="1021" max="1024" width="13.5703125" style="163" customWidth="1"/>
    <col min="1025" max="1025" width="3.28515625" style="163" customWidth="1"/>
    <col min="1026" max="1026" width="18.28515625" style="163" customWidth="1"/>
    <col min="1027" max="1030" width="12" style="163" customWidth="1"/>
    <col min="1031" max="1031" width="8.5703125" style="163" customWidth="1"/>
    <col min="1032" max="1032" width="11.42578125" style="163" customWidth="1"/>
    <col min="1033" max="1033" width="8.5703125" style="163" customWidth="1"/>
    <col min="1034" max="1034" width="11.5703125" style="163" customWidth="1"/>
    <col min="1035" max="1035" width="15.7109375" style="163" customWidth="1"/>
    <col min="1036" max="1036" width="12.140625" style="163" customWidth="1"/>
    <col min="1037" max="1037" width="10.7109375" style="163" customWidth="1"/>
    <col min="1038" max="1038" width="19.7109375" style="163" customWidth="1"/>
    <col min="1039" max="1039" width="28.5703125" style="163" customWidth="1"/>
    <col min="1040" max="1040" width="27.140625" style="163" customWidth="1"/>
    <col min="1041" max="1043" width="27.7109375" style="163" customWidth="1"/>
    <col min="1044" max="1047" width="26.28515625" style="163" customWidth="1"/>
    <col min="1048" max="1048" width="53.140625" style="163" customWidth="1"/>
    <col min="1049" max="1049" width="44.7109375" style="163" bestFit="1" customWidth="1"/>
    <col min="1050" max="1050" width="20" style="163" bestFit="1" customWidth="1"/>
    <col min="1051" max="1074" width="0" style="163" hidden="1" customWidth="1"/>
    <col min="1075" max="1196" width="9.140625" style="163"/>
    <col min="1197" max="1197" width="9.140625" style="163" customWidth="1"/>
    <col min="1198" max="1198" width="45.42578125" style="163" customWidth="1"/>
    <col min="1199" max="1201" width="9.140625" style="163" customWidth="1"/>
    <col min="1202" max="1202" width="76" style="163" customWidth="1"/>
    <col min="1203" max="1203" width="15.5703125" style="163" customWidth="1"/>
    <col min="1204" max="1204" width="15.85546875" style="163" customWidth="1"/>
    <col min="1205" max="1206" width="13.140625" style="163" customWidth="1"/>
    <col min="1207" max="1207" width="25.140625" style="163" customWidth="1"/>
    <col min="1208" max="1208" width="41.140625" style="163" customWidth="1"/>
    <col min="1209" max="1211" width="24.85546875" style="163" customWidth="1"/>
    <col min="1212" max="1216" width="0" style="163" hidden="1" customWidth="1"/>
    <col min="1217" max="1217" width="10.28515625" style="163" bestFit="1" customWidth="1"/>
    <col min="1218" max="1218" width="15.85546875" style="163" bestFit="1" customWidth="1"/>
    <col min="1219" max="1226" width="0" style="163" hidden="1" customWidth="1"/>
    <col min="1227" max="1227" width="9.28515625" style="163" bestFit="1" customWidth="1"/>
    <col min="1228" max="1228" width="13.5703125" style="163" bestFit="1" customWidth="1"/>
    <col min="1229" max="1229" width="20.7109375" style="163" bestFit="1" customWidth="1"/>
    <col min="1230" max="1233" width="14.42578125" style="163" customWidth="1"/>
    <col min="1234" max="1234" width="16.42578125" style="163" bestFit="1" customWidth="1"/>
    <col min="1235" max="1235" width="17.7109375" style="163" bestFit="1" customWidth="1"/>
    <col min="1236" max="1239" width="14.5703125" style="163" customWidth="1"/>
    <col min="1240" max="1240" width="14.42578125" style="163" bestFit="1" customWidth="1"/>
    <col min="1241" max="1241" width="15" style="163" bestFit="1" customWidth="1"/>
    <col min="1242" max="1245" width="15" style="163" customWidth="1"/>
    <col min="1246" max="1246" width="15.7109375" style="163" bestFit="1" customWidth="1"/>
    <col min="1247" max="1247" width="19.140625" style="163" bestFit="1" customWidth="1"/>
    <col min="1248" max="1248" width="12.85546875" style="163" bestFit="1" customWidth="1"/>
    <col min="1249" max="1249" width="9" style="163" bestFit="1" customWidth="1"/>
    <col min="1250" max="1250" width="11.7109375" style="163" bestFit="1" customWidth="1"/>
    <col min="1251" max="1251" width="23.5703125" style="163" bestFit="1" customWidth="1"/>
    <col min="1252" max="1252" width="24.42578125" style="163" bestFit="1" customWidth="1"/>
    <col min="1253" max="1254" width="0" style="163" hidden="1" customWidth="1"/>
    <col min="1255" max="1255" width="14.42578125" style="163" bestFit="1" customWidth="1"/>
    <col min="1256" max="1256" width="41.5703125" style="163" bestFit="1" customWidth="1"/>
    <col min="1257" max="1257" width="8.5703125" style="163" bestFit="1" customWidth="1"/>
    <col min="1258" max="1258" width="29.140625" style="163" bestFit="1" customWidth="1"/>
    <col min="1259" max="1259" width="8.5703125" style="163" bestFit="1" customWidth="1"/>
    <col min="1260" max="1260" width="31.7109375" style="163" bestFit="1" customWidth="1"/>
    <col min="1261" max="1261" width="8.5703125" style="163" bestFit="1" customWidth="1"/>
    <col min="1262" max="1262" width="12.5703125" style="163" bestFit="1" customWidth="1"/>
    <col min="1263" max="1263" width="14.140625" style="163" customWidth="1"/>
    <col min="1264" max="1264" width="11.42578125" style="163" bestFit="1" customWidth="1"/>
    <col min="1265" max="1272" width="6.28515625" style="163" bestFit="1" customWidth="1"/>
    <col min="1273" max="1273" width="6.7109375" style="163" bestFit="1" customWidth="1"/>
    <col min="1274" max="1274" width="7.28515625" style="163" bestFit="1" customWidth="1"/>
    <col min="1275" max="1275" width="22.140625" style="163" bestFit="1" customWidth="1"/>
    <col min="1276" max="1276" width="13.5703125" style="163" bestFit="1" customWidth="1"/>
    <col min="1277" max="1280" width="13.5703125" style="163" customWidth="1"/>
    <col min="1281" max="1281" width="3.28515625" style="163" customWidth="1"/>
    <col min="1282" max="1282" width="18.28515625" style="163" customWidth="1"/>
    <col min="1283" max="1286" width="12" style="163" customWidth="1"/>
    <col min="1287" max="1287" width="8.5703125" style="163" customWidth="1"/>
    <col min="1288" max="1288" width="11.42578125" style="163" customWidth="1"/>
    <col min="1289" max="1289" width="8.5703125" style="163" customWidth="1"/>
    <col min="1290" max="1290" width="11.5703125" style="163" customWidth="1"/>
    <col min="1291" max="1291" width="15.7109375" style="163" customWidth="1"/>
    <col min="1292" max="1292" width="12.140625" style="163" customWidth="1"/>
    <col min="1293" max="1293" width="10.7109375" style="163" customWidth="1"/>
    <col min="1294" max="1294" width="19.7109375" style="163" customWidth="1"/>
    <col min="1295" max="1295" width="28.5703125" style="163" customWidth="1"/>
    <col min="1296" max="1296" width="27.140625" style="163" customWidth="1"/>
    <col min="1297" max="1299" width="27.7109375" style="163" customWidth="1"/>
    <col min="1300" max="1303" width="26.28515625" style="163" customWidth="1"/>
    <col min="1304" max="1304" width="53.140625" style="163" customWidth="1"/>
    <col min="1305" max="1305" width="44.7109375" style="163" bestFit="1" customWidth="1"/>
    <col min="1306" max="1306" width="20" style="163" bestFit="1" customWidth="1"/>
    <col min="1307" max="1330" width="0" style="163" hidden="1" customWidth="1"/>
    <col min="1331" max="1452" width="9.140625" style="163"/>
    <col min="1453" max="1453" width="9.140625" style="163" customWidth="1"/>
    <col min="1454" max="1454" width="45.42578125" style="163" customWidth="1"/>
    <col min="1455" max="1457" width="9.140625" style="163" customWidth="1"/>
    <col min="1458" max="1458" width="76" style="163" customWidth="1"/>
    <col min="1459" max="1459" width="15.5703125" style="163" customWidth="1"/>
    <col min="1460" max="1460" width="15.85546875" style="163" customWidth="1"/>
    <col min="1461" max="1462" width="13.140625" style="163" customWidth="1"/>
    <col min="1463" max="1463" width="25.140625" style="163" customWidth="1"/>
    <col min="1464" max="1464" width="41.140625" style="163" customWidth="1"/>
    <col min="1465" max="1467" width="24.85546875" style="163" customWidth="1"/>
    <col min="1468" max="1472" width="0" style="163" hidden="1" customWidth="1"/>
    <col min="1473" max="1473" width="10.28515625" style="163" bestFit="1" customWidth="1"/>
    <col min="1474" max="1474" width="15.85546875" style="163" bestFit="1" customWidth="1"/>
    <col min="1475" max="1482" width="0" style="163" hidden="1" customWidth="1"/>
    <col min="1483" max="1483" width="9.28515625" style="163" bestFit="1" customWidth="1"/>
    <col min="1484" max="1484" width="13.5703125" style="163" bestFit="1" customWidth="1"/>
    <col min="1485" max="1485" width="20.7109375" style="163" bestFit="1" customWidth="1"/>
    <col min="1486" max="1489" width="14.42578125" style="163" customWidth="1"/>
    <col min="1490" max="1490" width="16.42578125" style="163" bestFit="1" customWidth="1"/>
    <col min="1491" max="1491" width="17.7109375" style="163" bestFit="1" customWidth="1"/>
    <col min="1492" max="1495" width="14.5703125" style="163" customWidth="1"/>
    <col min="1496" max="1496" width="14.42578125" style="163" bestFit="1" customWidth="1"/>
    <col min="1497" max="1497" width="15" style="163" bestFit="1" customWidth="1"/>
    <col min="1498" max="1501" width="15" style="163" customWidth="1"/>
    <col min="1502" max="1502" width="15.7109375" style="163" bestFit="1" customWidth="1"/>
    <col min="1503" max="1503" width="19.140625" style="163" bestFit="1" customWidth="1"/>
    <col min="1504" max="1504" width="12.85546875" style="163" bestFit="1" customWidth="1"/>
    <col min="1505" max="1505" width="9" style="163" bestFit="1" customWidth="1"/>
    <col min="1506" max="1506" width="11.7109375" style="163" bestFit="1" customWidth="1"/>
    <col min="1507" max="1507" width="23.5703125" style="163" bestFit="1" customWidth="1"/>
    <col min="1508" max="1508" width="24.42578125" style="163" bestFit="1" customWidth="1"/>
    <col min="1509" max="1510" width="0" style="163" hidden="1" customWidth="1"/>
    <col min="1511" max="1511" width="14.42578125" style="163" bestFit="1" customWidth="1"/>
    <col min="1512" max="1512" width="41.5703125" style="163" bestFit="1" customWidth="1"/>
    <col min="1513" max="1513" width="8.5703125" style="163" bestFit="1" customWidth="1"/>
    <col min="1514" max="1514" width="29.140625" style="163" bestFit="1" customWidth="1"/>
    <col min="1515" max="1515" width="8.5703125" style="163" bestFit="1" customWidth="1"/>
    <col min="1516" max="1516" width="31.7109375" style="163" bestFit="1" customWidth="1"/>
    <col min="1517" max="1517" width="8.5703125" style="163" bestFit="1" customWidth="1"/>
    <col min="1518" max="1518" width="12.5703125" style="163" bestFit="1" customWidth="1"/>
    <col min="1519" max="1519" width="14.140625" style="163" customWidth="1"/>
    <col min="1520" max="1520" width="11.42578125" style="163" bestFit="1" customWidth="1"/>
    <col min="1521" max="1528" width="6.28515625" style="163" bestFit="1" customWidth="1"/>
    <col min="1529" max="1529" width="6.7109375" style="163" bestFit="1" customWidth="1"/>
    <col min="1530" max="1530" width="7.28515625" style="163" bestFit="1" customWidth="1"/>
    <col min="1531" max="1531" width="22.140625" style="163" bestFit="1" customWidth="1"/>
    <col min="1532" max="1532" width="13.5703125" style="163" bestFit="1" customWidth="1"/>
    <col min="1533" max="1536" width="13.5703125" style="163" customWidth="1"/>
    <col min="1537" max="1537" width="3.28515625" style="163" customWidth="1"/>
    <col min="1538" max="1538" width="18.28515625" style="163" customWidth="1"/>
    <col min="1539" max="1542" width="12" style="163" customWidth="1"/>
    <col min="1543" max="1543" width="8.5703125" style="163" customWidth="1"/>
    <col min="1544" max="1544" width="11.42578125" style="163" customWidth="1"/>
    <col min="1545" max="1545" width="8.5703125" style="163" customWidth="1"/>
    <col min="1546" max="1546" width="11.5703125" style="163" customWidth="1"/>
    <col min="1547" max="1547" width="15.7109375" style="163" customWidth="1"/>
    <col min="1548" max="1548" width="12.140625" style="163" customWidth="1"/>
    <col min="1549" max="1549" width="10.7109375" style="163" customWidth="1"/>
    <col min="1550" max="1550" width="19.7109375" style="163" customWidth="1"/>
    <col min="1551" max="1551" width="28.5703125" style="163" customWidth="1"/>
    <col min="1552" max="1552" width="27.140625" style="163" customWidth="1"/>
    <col min="1553" max="1555" width="27.7109375" style="163" customWidth="1"/>
    <col min="1556" max="1559" width="26.28515625" style="163" customWidth="1"/>
    <col min="1560" max="1560" width="53.140625" style="163" customWidth="1"/>
    <col min="1561" max="1561" width="44.7109375" style="163" bestFit="1" customWidth="1"/>
    <col min="1562" max="1562" width="20" style="163" bestFit="1" customWidth="1"/>
    <col min="1563" max="1586" width="0" style="163" hidden="1" customWidth="1"/>
    <col min="1587" max="1708" width="9.140625" style="163"/>
    <col min="1709" max="1709" width="9.140625" style="163" customWidth="1"/>
    <col min="1710" max="1710" width="45.42578125" style="163" customWidth="1"/>
    <col min="1711" max="1713" width="9.140625" style="163" customWidth="1"/>
    <col min="1714" max="1714" width="76" style="163" customWidth="1"/>
    <col min="1715" max="1715" width="15.5703125" style="163" customWidth="1"/>
    <col min="1716" max="1716" width="15.85546875" style="163" customWidth="1"/>
    <col min="1717" max="1718" width="13.140625" style="163" customWidth="1"/>
    <col min="1719" max="1719" width="25.140625" style="163" customWidth="1"/>
    <col min="1720" max="1720" width="41.140625" style="163" customWidth="1"/>
    <col min="1721" max="1723" width="24.85546875" style="163" customWidth="1"/>
    <col min="1724" max="1728" width="0" style="163" hidden="1" customWidth="1"/>
    <col min="1729" max="1729" width="10.28515625" style="163" bestFit="1" customWidth="1"/>
    <col min="1730" max="1730" width="15.85546875" style="163" bestFit="1" customWidth="1"/>
    <col min="1731" max="1738" width="0" style="163" hidden="1" customWidth="1"/>
    <col min="1739" max="1739" width="9.28515625" style="163" bestFit="1" customWidth="1"/>
    <col min="1740" max="1740" width="13.5703125" style="163" bestFit="1" customWidth="1"/>
    <col min="1741" max="1741" width="20.7109375" style="163" bestFit="1" customWidth="1"/>
    <col min="1742" max="1745" width="14.42578125" style="163" customWidth="1"/>
    <col min="1746" max="1746" width="16.42578125" style="163" bestFit="1" customWidth="1"/>
    <col min="1747" max="1747" width="17.7109375" style="163" bestFit="1" customWidth="1"/>
    <col min="1748" max="1751" width="14.5703125" style="163" customWidth="1"/>
    <col min="1752" max="1752" width="14.42578125" style="163" bestFit="1" customWidth="1"/>
    <col min="1753" max="1753" width="15" style="163" bestFit="1" customWidth="1"/>
    <col min="1754" max="1757" width="15" style="163" customWidth="1"/>
    <col min="1758" max="1758" width="15.7109375" style="163" bestFit="1" customWidth="1"/>
    <col min="1759" max="1759" width="19.140625" style="163" bestFit="1" customWidth="1"/>
    <col min="1760" max="1760" width="12.85546875" style="163" bestFit="1" customWidth="1"/>
    <col min="1761" max="1761" width="9" style="163" bestFit="1" customWidth="1"/>
    <col min="1762" max="1762" width="11.7109375" style="163" bestFit="1" customWidth="1"/>
    <col min="1763" max="1763" width="23.5703125" style="163" bestFit="1" customWidth="1"/>
    <col min="1764" max="1764" width="24.42578125" style="163" bestFit="1" customWidth="1"/>
    <col min="1765" max="1766" width="0" style="163" hidden="1" customWidth="1"/>
    <col min="1767" max="1767" width="14.42578125" style="163" bestFit="1" customWidth="1"/>
    <col min="1768" max="1768" width="41.5703125" style="163" bestFit="1" customWidth="1"/>
    <col min="1769" max="1769" width="8.5703125" style="163" bestFit="1" customWidth="1"/>
    <col min="1770" max="1770" width="29.140625" style="163" bestFit="1" customWidth="1"/>
    <col min="1771" max="1771" width="8.5703125" style="163" bestFit="1" customWidth="1"/>
    <col min="1772" max="1772" width="31.7109375" style="163" bestFit="1" customWidth="1"/>
    <col min="1773" max="1773" width="8.5703125" style="163" bestFit="1" customWidth="1"/>
    <col min="1774" max="1774" width="12.5703125" style="163" bestFit="1" customWidth="1"/>
    <col min="1775" max="1775" width="14.140625" style="163" customWidth="1"/>
    <col min="1776" max="1776" width="11.42578125" style="163" bestFit="1" customWidth="1"/>
    <col min="1777" max="1784" width="6.28515625" style="163" bestFit="1" customWidth="1"/>
    <col min="1785" max="1785" width="6.7109375" style="163" bestFit="1" customWidth="1"/>
    <col min="1786" max="1786" width="7.28515625" style="163" bestFit="1" customWidth="1"/>
    <col min="1787" max="1787" width="22.140625" style="163" bestFit="1" customWidth="1"/>
    <col min="1788" max="1788" width="13.5703125" style="163" bestFit="1" customWidth="1"/>
    <col min="1789" max="1792" width="13.5703125" style="163" customWidth="1"/>
    <col min="1793" max="1793" width="3.28515625" style="163" customWidth="1"/>
    <col min="1794" max="1794" width="18.28515625" style="163" customWidth="1"/>
    <col min="1795" max="1798" width="12" style="163" customWidth="1"/>
    <col min="1799" max="1799" width="8.5703125" style="163" customWidth="1"/>
    <col min="1800" max="1800" width="11.42578125" style="163" customWidth="1"/>
    <col min="1801" max="1801" width="8.5703125" style="163" customWidth="1"/>
    <col min="1802" max="1802" width="11.5703125" style="163" customWidth="1"/>
    <col min="1803" max="1803" width="15.7109375" style="163" customWidth="1"/>
    <col min="1804" max="1804" width="12.140625" style="163" customWidth="1"/>
    <col min="1805" max="1805" width="10.7109375" style="163" customWidth="1"/>
    <col min="1806" max="1806" width="19.7109375" style="163" customWidth="1"/>
    <col min="1807" max="1807" width="28.5703125" style="163" customWidth="1"/>
    <col min="1808" max="1808" width="27.140625" style="163" customWidth="1"/>
    <col min="1809" max="1811" width="27.7109375" style="163" customWidth="1"/>
    <col min="1812" max="1815" width="26.28515625" style="163" customWidth="1"/>
    <col min="1816" max="1816" width="53.140625" style="163" customWidth="1"/>
    <col min="1817" max="1817" width="44.7109375" style="163" bestFit="1" customWidth="1"/>
    <col min="1818" max="1818" width="20" style="163" bestFit="1" customWidth="1"/>
    <col min="1819" max="1842" width="0" style="163" hidden="1" customWidth="1"/>
    <col min="1843" max="1964" width="9.140625" style="163"/>
    <col min="1965" max="1965" width="9.140625" style="163" customWidth="1"/>
    <col min="1966" max="1966" width="45.42578125" style="163" customWidth="1"/>
    <col min="1967" max="1969" width="9.140625" style="163" customWidth="1"/>
    <col min="1970" max="1970" width="76" style="163" customWidth="1"/>
    <col min="1971" max="1971" width="15.5703125" style="163" customWidth="1"/>
    <col min="1972" max="1972" width="15.85546875" style="163" customWidth="1"/>
    <col min="1973" max="1974" width="13.140625" style="163" customWidth="1"/>
    <col min="1975" max="1975" width="25.140625" style="163" customWidth="1"/>
    <col min="1976" max="1976" width="41.140625" style="163" customWidth="1"/>
    <col min="1977" max="1979" width="24.85546875" style="163" customWidth="1"/>
    <col min="1980" max="1984" width="0" style="163" hidden="1" customWidth="1"/>
    <col min="1985" max="1985" width="10.28515625" style="163" bestFit="1" customWidth="1"/>
    <col min="1986" max="1986" width="15.85546875" style="163" bestFit="1" customWidth="1"/>
    <col min="1987" max="1994" width="0" style="163" hidden="1" customWidth="1"/>
    <col min="1995" max="1995" width="9.28515625" style="163" bestFit="1" customWidth="1"/>
    <col min="1996" max="1996" width="13.5703125" style="163" bestFit="1" customWidth="1"/>
    <col min="1997" max="1997" width="20.7109375" style="163" bestFit="1" customWidth="1"/>
    <col min="1998" max="2001" width="14.42578125" style="163" customWidth="1"/>
    <col min="2002" max="2002" width="16.42578125" style="163" bestFit="1" customWidth="1"/>
    <col min="2003" max="2003" width="17.7109375" style="163" bestFit="1" customWidth="1"/>
    <col min="2004" max="2007" width="14.5703125" style="163" customWidth="1"/>
    <col min="2008" max="2008" width="14.42578125" style="163" bestFit="1" customWidth="1"/>
    <col min="2009" max="2009" width="15" style="163" bestFit="1" customWidth="1"/>
    <col min="2010" max="2013" width="15" style="163" customWidth="1"/>
    <col min="2014" max="2014" width="15.7109375" style="163" bestFit="1" customWidth="1"/>
    <col min="2015" max="2015" width="19.140625" style="163" bestFit="1" customWidth="1"/>
    <col min="2016" max="2016" width="12.85546875" style="163" bestFit="1" customWidth="1"/>
    <col min="2017" max="2017" width="9" style="163" bestFit="1" customWidth="1"/>
    <col min="2018" max="2018" width="11.7109375" style="163" bestFit="1" customWidth="1"/>
    <col min="2019" max="2019" width="23.5703125" style="163" bestFit="1" customWidth="1"/>
    <col min="2020" max="2020" width="24.42578125" style="163" bestFit="1" customWidth="1"/>
    <col min="2021" max="2022" width="0" style="163" hidden="1" customWidth="1"/>
    <col min="2023" max="2023" width="14.42578125" style="163" bestFit="1" customWidth="1"/>
    <col min="2024" max="2024" width="41.5703125" style="163" bestFit="1" customWidth="1"/>
    <col min="2025" max="2025" width="8.5703125" style="163" bestFit="1" customWidth="1"/>
    <col min="2026" max="2026" width="29.140625" style="163" bestFit="1" customWidth="1"/>
    <col min="2027" max="2027" width="8.5703125" style="163" bestFit="1" customWidth="1"/>
    <col min="2028" max="2028" width="31.7109375" style="163" bestFit="1" customWidth="1"/>
    <col min="2029" max="2029" width="8.5703125" style="163" bestFit="1" customWidth="1"/>
    <col min="2030" max="2030" width="12.5703125" style="163" bestFit="1" customWidth="1"/>
    <col min="2031" max="2031" width="14.140625" style="163" customWidth="1"/>
    <col min="2032" max="2032" width="11.42578125" style="163" bestFit="1" customWidth="1"/>
    <col min="2033" max="2040" width="6.28515625" style="163" bestFit="1" customWidth="1"/>
    <col min="2041" max="2041" width="6.7109375" style="163" bestFit="1" customWidth="1"/>
    <col min="2042" max="2042" width="7.28515625" style="163" bestFit="1" customWidth="1"/>
    <col min="2043" max="2043" width="22.140625" style="163" bestFit="1" customWidth="1"/>
    <col min="2044" max="2044" width="13.5703125" style="163" bestFit="1" customWidth="1"/>
    <col min="2045" max="2048" width="13.5703125" style="163" customWidth="1"/>
    <col min="2049" max="2049" width="3.28515625" style="163" customWidth="1"/>
    <col min="2050" max="2050" width="18.28515625" style="163" customWidth="1"/>
    <col min="2051" max="2054" width="12" style="163" customWidth="1"/>
    <col min="2055" max="2055" width="8.5703125" style="163" customWidth="1"/>
    <col min="2056" max="2056" width="11.42578125" style="163" customWidth="1"/>
    <col min="2057" max="2057" width="8.5703125" style="163" customWidth="1"/>
    <col min="2058" max="2058" width="11.5703125" style="163" customWidth="1"/>
    <col min="2059" max="2059" width="15.7109375" style="163" customWidth="1"/>
    <col min="2060" max="2060" width="12.140625" style="163" customWidth="1"/>
    <col min="2061" max="2061" width="10.7109375" style="163" customWidth="1"/>
    <col min="2062" max="2062" width="19.7109375" style="163" customWidth="1"/>
    <col min="2063" max="2063" width="28.5703125" style="163" customWidth="1"/>
    <col min="2064" max="2064" width="27.140625" style="163" customWidth="1"/>
    <col min="2065" max="2067" width="27.7109375" style="163" customWidth="1"/>
    <col min="2068" max="2071" width="26.28515625" style="163" customWidth="1"/>
    <col min="2072" max="2072" width="53.140625" style="163" customWidth="1"/>
    <col min="2073" max="2073" width="44.7109375" style="163" bestFit="1" customWidth="1"/>
    <col min="2074" max="2074" width="20" style="163" bestFit="1" customWidth="1"/>
    <col min="2075" max="2098" width="0" style="163" hidden="1" customWidth="1"/>
    <col min="2099" max="2220" width="9.140625" style="163"/>
    <col min="2221" max="2221" width="9.140625" style="163" customWidth="1"/>
    <col min="2222" max="2222" width="45.42578125" style="163" customWidth="1"/>
    <col min="2223" max="2225" width="9.140625" style="163" customWidth="1"/>
    <col min="2226" max="2226" width="76" style="163" customWidth="1"/>
    <col min="2227" max="2227" width="15.5703125" style="163" customWidth="1"/>
    <col min="2228" max="2228" width="15.85546875" style="163" customWidth="1"/>
    <col min="2229" max="2230" width="13.140625" style="163" customWidth="1"/>
    <col min="2231" max="2231" width="25.140625" style="163" customWidth="1"/>
    <col min="2232" max="2232" width="41.140625" style="163" customWidth="1"/>
    <col min="2233" max="2235" width="24.85546875" style="163" customWidth="1"/>
    <col min="2236" max="2240" width="0" style="163" hidden="1" customWidth="1"/>
    <col min="2241" max="2241" width="10.28515625" style="163" bestFit="1" customWidth="1"/>
    <col min="2242" max="2242" width="15.85546875" style="163" bestFit="1" customWidth="1"/>
    <col min="2243" max="2250" width="0" style="163" hidden="1" customWidth="1"/>
    <col min="2251" max="2251" width="9.28515625" style="163" bestFit="1" customWidth="1"/>
    <col min="2252" max="2252" width="13.5703125" style="163" bestFit="1" customWidth="1"/>
    <col min="2253" max="2253" width="20.7109375" style="163" bestFit="1" customWidth="1"/>
    <col min="2254" max="2257" width="14.42578125" style="163" customWidth="1"/>
    <col min="2258" max="2258" width="16.42578125" style="163" bestFit="1" customWidth="1"/>
    <col min="2259" max="2259" width="17.7109375" style="163" bestFit="1" customWidth="1"/>
    <col min="2260" max="2263" width="14.5703125" style="163" customWidth="1"/>
    <col min="2264" max="2264" width="14.42578125" style="163" bestFit="1" customWidth="1"/>
    <col min="2265" max="2265" width="15" style="163" bestFit="1" customWidth="1"/>
    <col min="2266" max="2269" width="15" style="163" customWidth="1"/>
    <col min="2270" max="2270" width="15.7109375" style="163" bestFit="1" customWidth="1"/>
    <col min="2271" max="2271" width="19.140625" style="163" bestFit="1" customWidth="1"/>
    <col min="2272" max="2272" width="12.85546875" style="163" bestFit="1" customWidth="1"/>
    <col min="2273" max="2273" width="9" style="163" bestFit="1" customWidth="1"/>
    <col min="2274" max="2274" width="11.7109375" style="163" bestFit="1" customWidth="1"/>
    <col min="2275" max="2275" width="23.5703125" style="163" bestFit="1" customWidth="1"/>
    <col min="2276" max="2276" width="24.42578125" style="163" bestFit="1" customWidth="1"/>
    <col min="2277" max="2278" width="0" style="163" hidden="1" customWidth="1"/>
    <col min="2279" max="2279" width="14.42578125" style="163" bestFit="1" customWidth="1"/>
    <col min="2280" max="2280" width="41.5703125" style="163" bestFit="1" customWidth="1"/>
    <col min="2281" max="2281" width="8.5703125" style="163" bestFit="1" customWidth="1"/>
    <col min="2282" max="2282" width="29.140625" style="163" bestFit="1" customWidth="1"/>
    <col min="2283" max="2283" width="8.5703125" style="163" bestFit="1" customWidth="1"/>
    <col min="2284" max="2284" width="31.7109375" style="163" bestFit="1" customWidth="1"/>
    <col min="2285" max="2285" width="8.5703125" style="163" bestFit="1" customWidth="1"/>
    <col min="2286" max="2286" width="12.5703125" style="163" bestFit="1" customWidth="1"/>
    <col min="2287" max="2287" width="14.140625" style="163" customWidth="1"/>
    <col min="2288" max="2288" width="11.42578125" style="163" bestFit="1" customWidth="1"/>
    <col min="2289" max="2296" width="6.28515625" style="163" bestFit="1" customWidth="1"/>
    <col min="2297" max="2297" width="6.7109375" style="163" bestFit="1" customWidth="1"/>
    <col min="2298" max="2298" width="7.28515625" style="163" bestFit="1" customWidth="1"/>
    <col min="2299" max="2299" width="22.140625" style="163" bestFit="1" customWidth="1"/>
    <col min="2300" max="2300" width="13.5703125" style="163" bestFit="1" customWidth="1"/>
    <col min="2301" max="2304" width="13.5703125" style="163" customWidth="1"/>
    <col min="2305" max="2305" width="3.28515625" style="163" customWidth="1"/>
    <col min="2306" max="2306" width="18.28515625" style="163" customWidth="1"/>
    <col min="2307" max="2310" width="12" style="163" customWidth="1"/>
    <col min="2311" max="2311" width="8.5703125" style="163" customWidth="1"/>
    <col min="2312" max="2312" width="11.42578125" style="163" customWidth="1"/>
    <col min="2313" max="2313" width="8.5703125" style="163" customWidth="1"/>
    <col min="2314" max="2314" width="11.5703125" style="163" customWidth="1"/>
    <col min="2315" max="2315" width="15.7109375" style="163" customWidth="1"/>
    <col min="2316" max="2316" width="12.140625" style="163" customWidth="1"/>
    <col min="2317" max="2317" width="10.7109375" style="163" customWidth="1"/>
    <col min="2318" max="2318" width="19.7109375" style="163" customWidth="1"/>
    <col min="2319" max="2319" width="28.5703125" style="163" customWidth="1"/>
    <col min="2320" max="2320" width="27.140625" style="163" customWidth="1"/>
    <col min="2321" max="2323" width="27.7109375" style="163" customWidth="1"/>
    <col min="2324" max="2327" width="26.28515625" style="163" customWidth="1"/>
    <col min="2328" max="2328" width="53.140625" style="163" customWidth="1"/>
    <col min="2329" max="2329" width="44.7109375" style="163" bestFit="1" customWidth="1"/>
    <col min="2330" max="2330" width="20" style="163" bestFit="1" customWidth="1"/>
    <col min="2331" max="2354" width="0" style="163" hidden="1" customWidth="1"/>
    <col min="2355" max="2476" width="9.140625" style="163"/>
    <col min="2477" max="2477" width="9.140625" style="163" customWidth="1"/>
    <col min="2478" max="2478" width="45.42578125" style="163" customWidth="1"/>
    <col min="2479" max="2481" width="9.140625" style="163" customWidth="1"/>
    <col min="2482" max="2482" width="76" style="163" customWidth="1"/>
    <col min="2483" max="2483" width="15.5703125" style="163" customWidth="1"/>
    <col min="2484" max="2484" width="15.85546875" style="163" customWidth="1"/>
    <col min="2485" max="2486" width="13.140625" style="163" customWidth="1"/>
    <col min="2487" max="2487" width="25.140625" style="163" customWidth="1"/>
    <col min="2488" max="2488" width="41.140625" style="163" customWidth="1"/>
    <col min="2489" max="2491" width="24.85546875" style="163" customWidth="1"/>
    <col min="2492" max="2496" width="0" style="163" hidden="1" customWidth="1"/>
    <col min="2497" max="2497" width="10.28515625" style="163" bestFit="1" customWidth="1"/>
    <col min="2498" max="2498" width="15.85546875" style="163" bestFit="1" customWidth="1"/>
    <col min="2499" max="2506" width="0" style="163" hidden="1" customWidth="1"/>
    <col min="2507" max="2507" width="9.28515625" style="163" bestFit="1" customWidth="1"/>
    <col min="2508" max="2508" width="13.5703125" style="163" bestFit="1" customWidth="1"/>
    <col min="2509" max="2509" width="20.7109375" style="163" bestFit="1" customWidth="1"/>
    <col min="2510" max="2513" width="14.42578125" style="163" customWidth="1"/>
    <col min="2514" max="2514" width="16.42578125" style="163" bestFit="1" customWidth="1"/>
    <col min="2515" max="2515" width="17.7109375" style="163" bestFit="1" customWidth="1"/>
    <col min="2516" max="2519" width="14.5703125" style="163" customWidth="1"/>
    <col min="2520" max="2520" width="14.42578125" style="163" bestFit="1" customWidth="1"/>
    <col min="2521" max="2521" width="15" style="163" bestFit="1" customWidth="1"/>
    <col min="2522" max="2525" width="15" style="163" customWidth="1"/>
    <col min="2526" max="2526" width="15.7109375" style="163" bestFit="1" customWidth="1"/>
    <col min="2527" max="2527" width="19.140625" style="163" bestFit="1" customWidth="1"/>
    <col min="2528" max="2528" width="12.85546875" style="163" bestFit="1" customWidth="1"/>
    <col min="2529" max="2529" width="9" style="163" bestFit="1" customWidth="1"/>
    <col min="2530" max="2530" width="11.7109375" style="163" bestFit="1" customWidth="1"/>
    <col min="2531" max="2531" width="23.5703125" style="163" bestFit="1" customWidth="1"/>
    <col min="2532" max="2532" width="24.42578125" style="163" bestFit="1" customWidth="1"/>
    <col min="2533" max="2534" width="0" style="163" hidden="1" customWidth="1"/>
    <col min="2535" max="2535" width="14.42578125" style="163" bestFit="1" customWidth="1"/>
    <col min="2536" max="2536" width="41.5703125" style="163" bestFit="1" customWidth="1"/>
    <col min="2537" max="2537" width="8.5703125" style="163" bestFit="1" customWidth="1"/>
    <col min="2538" max="2538" width="29.140625" style="163" bestFit="1" customWidth="1"/>
    <col min="2539" max="2539" width="8.5703125" style="163" bestFit="1" customWidth="1"/>
    <col min="2540" max="2540" width="31.7109375" style="163" bestFit="1" customWidth="1"/>
    <col min="2541" max="2541" width="8.5703125" style="163" bestFit="1" customWidth="1"/>
    <col min="2542" max="2542" width="12.5703125" style="163" bestFit="1" customWidth="1"/>
    <col min="2543" max="2543" width="14.140625" style="163" customWidth="1"/>
    <col min="2544" max="2544" width="11.42578125" style="163" bestFit="1" customWidth="1"/>
    <col min="2545" max="2552" width="6.28515625" style="163" bestFit="1" customWidth="1"/>
    <col min="2553" max="2553" width="6.7109375" style="163" bestFit="1" customWidth="1"/>
    <col min="2554" max="2554" width="7.28515625" style="163" bestFit="1" customWidth="1"/>
    <col min="2555" max="2555" width="22.140625" style="163" bestFit="1" customWidth="1"/>
    <col min="2556" max="2556" width="13.5703125" style="163" bestFit="1" customWidth="1"/>
    <col min="2557" max="2560" width="13.5703125" style="163" customWidth="1"/>
    <col min="2561" max="2561" width="3.28515625" style="163" customWidth="1"/>
    <col min="2562" max="2562" width="18.28515625" style="163" customWidth="1"/>
    <col min="2563" max="2566" width="12" style="163" customWidth="1"/>
    <col min="2567" max="2567" width="8.5703125" style="163" customWidth="1"/>
    <col min="2568" max="2568" width="11.42578125" style="163" customWidth="1"/>
    <col min="2569" max="2569" width="8.5703125" style="163" customWidth="1"/>
    <col min="2570" max="2570" width="11.5703125" style="163" customWidth="1"/>
    <col min="2571" max="2571" width="15.7109375" style="163" customWidth="1"/>
    <col min="2572" max="2572" width="12.140625" style="163" customWidth="1"/>
    <col min="2573" max="2573" width="10.7109375" style="163" customWidth="1"/>
    <col min="2574" max="2574" width="19.7109375" style="163" customWidth="1"/>
    <col min="2575" max="2575" width="28.5703125" style="163" customWidth="1"/>
    <col min="2576" max="2576" width="27.140625" style="163" customWidth="1"/>
    <col min="2577" max="2579" width="27.7109375" style="163" customWidth="1"/>
    <col min="2580" max="2583" width="26.28515625" style="163" customWidth="1"/>
    <col min="2584" max="2584" width="53.140625" style="163" customWidth="1"/>
    <col min="2585" max="2585" width="44.7109375" style="163" bestFit="1" customWidth="1"/>
    <col min="2586" max="2586" width="20" style="163" bestFit="1" customWidth="1"/>
    <col min="2587" max="2610" width="0" style="163" hidden="1" customWidth="1"/>
    <col min="2611" max="2732" width="9.140625" style="163"/>
    <col min="2733" max="2733" width="9.140625" style="163" customWidth="1"/>
    <col min="2734" max="2734" width="45.42578125" style="163" customWidth="1"/>
    <col min="2735" max="2737" width="9.140625" style="163" customWidth="1"/>
    <col min="2738" max="2738" width="76" style="163" customWidth="1"/>
    <col min="2739" max="2739" width="15.5703125" style="163" customWidth="1"/>
    <col min="2740" max="2740" width="15.85546875" style="163" customWidth="1"/>
    <col min="2741" max="2742" width="13.140625" style="163" customWidth="1"/>
    <col min="2743" max="2743" width="25.140625" style="163" customWidth="1"/>
    <col min="2744" max="2744" width="41.140625" style="163" customWidth="1"/>
    <col min="2745" max="2747" width="24.85546875" style="163" customWidth="1"/>
    <col min="2748" max="2752" width="0" style="163" hidden="1" customWidth="1"/>
    <col min="2753" max="2753" width="10.28515625" style="163" bestFit="1" customWidth="1"/>
    <col min="2754" max="2754" width="15.85546875" style="163" bestFit="1" customWidth="1"/>
    <col min="2755" max="2762" width="0" style="163" hidden="1" customWidth="1"/>
    <col min="2763" max="2763" width="9.28515625" style="163" bestFit="1" customWidth="1"/>
    <col min="2764" max="2764" width="13.5703125" style="163" bestFit="1" customWidth="1"/>
    <col min="2765" max="2765" width="20.7109375" style="163" bestFit="1" customWidth="1"/>
    <col min="2766" max="2769" width="14.42578125" style="163" customWidth="1"/>
    <col min="2770" max="2770" width="16.42578125" style="163" bestFit="1" customWidth="1"/>
    <col min="2771" max="2771" width="17.7109375" style="163" bestFit="1" customWidth="1"/>
    <col min="2772" max="2775" width="14.5703125" style="163" customWidth="1"/>
    <col min="2776" max="2776" width="14.42578125" style="163" bestFit="1" customWidth="1"/>
    <col min="2777" max="2777" width="15" style="163" bestFit="1" customWidth="1"/>
    <col min="2778" max="2781" width="15" style="163" customWidth="1"/>
    <col min="2782" max="2782" width="15.7109375" style="163" bestFit="1" customWidth="1"/>
    <col min="2783" max="2783" width="19.140625" style="163" bestFit="1" customWidth="1"/>
    <col min="2784" max="2784" width="12.85546875" style="163" bestFit="1" customWidth="1"/>
    <col min="2785" max="2785" width="9" style="163" bestFit="1" customWidth="1"/>
    <col min="2786" max="2786" width="11.7109375" style="163" bestFit="1" customWidth="1"/>
    <col min="2787" max="2787" width="23.5703125" style="163" bestFit="1" customWidth="1"/>
    <col min="2788" max="2788" width="24.42578125" style="163" bestFit="1" customWidth="1"/>
    <col min="2789" max="2790" width="0" style="163" hidden="1" customWidth="1"/>
    <col min="2791" max="2791" width="14.42578125" style="163" bestFit="1" customWidth="1"/>
    <col min="2792" max="2792" width="41.5703125" style="163" bestFit="1" customWidth="1"/>
    <col min="2793" max="2793" width="8.5703125" style="163" bestFit="1" customWidth="1"/>
    <col min="2794" max="2794" width="29.140625" style="163" bestFit="1" customWidth="1"/>
    <col min="2795" max="2795" width="8.5703125" style="163" bestFit="1" customWidth="1"/>
    <col min="2796" max="2796" width="31.7109375" style="163" bestFit="1" customWidth="1"/>
    <col min="2797" max="2797" width="8.5703125" style="163" bestFit="1" customWidth="1"/>
    <col min="2798" max="2798" width="12.5703125" style="163" bestFit="1" customWidth="1"/>
    <col min="2799" max="2799" width="14.140625" style="163" customWidth="1"/>
    <col min="2800" max="2800" width="11.42578125" style="163" bestFit="1" customWidth="1"/>
    <col min="2801" max="2808" width="6.28515625" style="163" bestFit="1" customWidth="1"/>
    <col min="2809" max="2809" width="6.7109375" style="163" bestFit="1" customWidth="1"/>
    <col min="2810" max="2810" width="7.28515625" style="163" bestFit="1" customWidth="1"/>
    <col min="2811" max="2811" width="22.140625" style="163" bestFit="1" customWidth="1"/>
    <col min="2812" max="2812" width="13.5703125" style="163" bestFit="1" customWidth="1"/>
    <col min="2813" max="2816" width="13.5703125" style="163" customWidth="1"/>
    <col min="2817" max="2817" width="3.28515625" style="163" customWidth="1"/>
    <col min="2818" max="2818" width="18.28515625" style="163" customWidth="1"/>
    <col min="2819" max="2822" width="12" style="163" customWidth="1"/>
    <col min="2823" max="2823" width="8.5703125" style="163" customWidth="1"/>
    <col min="2824" max="2824" width="11.42578125" style="163" customWidth="1"/>
    <col min="2825" max="2825" width="8.5703125" style="163" customWidth="1"/>
    <col min="2826" max="2826" width="11.5703125" style="163" customWidth="1"/>
    <col min="2827" max="2827" width="15.7109375" style="163" customWidth="1"/>
    <col min="2828" max="2828" width="12.140625" style="163" customWidth="1"/>
    <col min="2829" max="2829" width="10.7109375" style="163" customWidth="1"/>
    <col min="2830" max="2830" width="19.7109375" style="163" customWidth="1"/>
    <col min="2831" max="2831" width="28.5703125" style="163" customWidth="1"/>
    <col min="2832" max="2832" width="27.140625" style="163" customWidth="1"/>
    <col min="2833" max="2835" width="27.7109375" style="163" customWidth="1"/>
    <col min="2836" max="2839" width="26.28515625" style="163" customWidth="1"/>
    <col min="2840" max="2840" width="53.140625" style="163" customWidth="1"/>
    <col min="2841" max="2841" width="44.7109375" style="163" bestFit="1" customWidth="1"/>
    <col min="2842" max="2842" width="20" style="163" bestFit="1" customWidth="1"/>
    <col min="2843" max="2866" width="0" style="163" hidden="1" customWidth="1"/>
    <col min="2867" max="2988" width="9.140625" style="163"/>
    <col min="2989" max="2989" width="9.140625" style="163" customWidth="1"/>
    <col min="2990" max="2990" width="45.42578125" style="163" customWidth="1"/>
    <col min="2991" max="2993" width="9.140625" style="163" customWidth="1"/>
    <col min="2994" max="2994" width="76" style="163" customWidth="1"/>
    <col min="2995" max="2995" width="15.5703125" style="163" customWidth="1"/>
    <col min="2996" max="2996" width="15.85546875" style="163" customWidth="1"/>
    <col min="2997" max="2998" width="13.140625" style="163" customWidth="1"/>
    <col min="2999" max="2999" width="25.140625" style="163" customWidth="1"/>
    <col min="3000" max="3000" width="41.140625" style="163" customWidth="1"/>
    <col min="3001" max="3003" width="24.85546875" style="163" customWidth="1"/>
    <col min="3004" max="3008" width="0" style="163" hidden="1" customWidth="1"/>
    <col min="3009" max="3009" width="10.28515625" style="163" bestFit="1" customWidth="1"/>
    <col min="3010" max="3010" width="15.85546875" style="163" bestFit="1" customWidth="1"/>
    <col min="3011" max="3018" width="0" style="163" hidden="1" customWidth="1"/>
    <col min="3019" max="3019" width="9.28515625" style="163" bestFit="1" customWidth="1"/>
    <col min="3020" max="3020" width="13.5703125" style="163" bestFit="1" customWidth="1"/>
    <col min="3021" max="3021" width="20.7109375" style="163" bestFit="1" customWidth="1"/>
    <col min="3022" max="3025" width="14.42578125" style="163" customWidth="1"/>
    <col min="3026" max="3026" width="16.42578125" style="163" bestFit="1" customWidth="1"/>
    <col min="3027" max="3027" width="17.7109375" style="163" bestFit="1" customWidth="1"/>
    <col min="3028" max="3031" width="14.5703125" style="163" customWidth="1"/>
    <col min="3032" max="3032" width="14.42578125" style="163" bestFit="1" customWidth="1"/>
    <col min="3033" max="3033" width="15" style="163" bestFit="1" customWidth="1"/>
    <col min="3034" max="3037" width="15" style="163" customWidth="1"/>
    <col min="3038" max="3038" width="15.7109375" style="163" bestFit="1" customWidth="1"/>
    <col min="3039" max="3039" width="19.140625" style="163" bestFit="1" customWidth="1"/>
    <col min="3040" max="3040" width="12.85546875" style="163" bestFit="1" customWidth="1"/>
    <col min="3041" max="3041" width="9" style="163" bestFit="1" customWidth="1"/>
    <col min="3042" max="3042" width="11.7109375" style="163" bestFit="1" customWidth="1"/>
    <col min="3043" max="3043" width="23.5703125" style="163" bestFit="1" customWidth="1"/>
    <col min="3044" max="3044" width="24.42578125" style="163" bestFit="1" customWidth="1"/>
    <col min="3045" max="3046" width="0" style="163" hidden="1" customWidth="1"/>
    <col min="3047" max="3047" width="14.42578125" style="163" bestFit="1" customWidth="1"/>
    <col min="3048" max="3048" width="41.5703125" style="163" bestFit="1" customWidth="1"/>
    <col min="3049" max="3049" width="8.5703125" style="163" bestFit="1" customWidth="1"/>
    <col min="3050" max="3050" width="29.140625" style="163" bestFit="1" customWidth="1"/>
    <col min="3051" max="3051" width="8.5703125" style="163" bestFit="1" customWidth="1"/>
    <col min="3052" max="3052" width="31.7109375" style="163" bestFit="1" customWidth="1"/>
    <col min="3053" max="3053" width="8.5703125" style="163" bestFit="1" customWidth="1"/>
    <col min="3054" max="3054" width="12.5703125" style="163" bestFit="1" customWidth="1"/>
    <col min="3055" max="3055" width="14.140625" style="163" customWidth="1"/>
    <col min="3056" max="3056" width="11.42578125" style="163" bestFit="1" customWidth="1"/>
    <col min="3057" max="3064" width="6.28515625" style="163" bestFit="1" customWidth="1"/>
    <col min="3065" max="3065" width="6.7109375" style="163" bestFit="1" customWidth="1"/>
    <col min="3066" max="3066" width="7.28515625" style="163" bestFit="1" customWidth="1"/>
    <col min="3067" max="3067" width="22.140625" style="163" bestFit="1" customWidth="1"/>
    <col min="3068" max="3068" width="13.5703125" style="163" bestFit="1" customWidth="1"/>
    <col min="3069" max="3072" width="13.5703125" style="163" customWidth="1"/>
    <col min="3073" max="3073" width="3.28515625" style="163" customWidth="1"/>
    <col min="3074" max="3074" width="18.28515625" style="163" customWidth="1"/>
    <col min="3075" max="3078" width="12" style="163" customWidth="1"/>
    <col min="3079" max="3079" width="8.5703125" style="163" customWidth="1"/>
    <col min="3080" max="3080" width="11.42578125" style="163" customWidth="1"/>
    <col min="3081" max="3081" width="8.5703125" style="163" customWidth="1"/>
    <col min="3082" max="3082" width="11.5703125" style="163" customWidth="1"/>
    <col min="3083" max="3083" width="15.7109375" style="163" customWidth="1"/>
    <col min="3084" max="3084" width="12.140625" style="163" customWidth="1"/>
    <col min="3085" max="3085" width="10.7109375" style="163" customWidth="1"/>
    <col min="3086" max="3086" width="19.7109375" style="163" customWidth="1"/>
    <col min="3087" max="3087" width="28.5703125" style="163" customWidth="1"/>
    <col min="3088" max="3088" width="27.140625" style="163" customWidth="1"/>
    <col min="3089" max="3091" width="27.7109375" style="163" customWidth="1"/>
    <col min="3092" max="3095" width="26.28515625" style="163" customWidth="1"/>
    <col min="3096" max="3096" width="53.140625" style="163" customWidth="1"/>
    <col min="3097" max="3097" width="44.7109375" style="163" bestFit="1" customWidth="1"/>
    <col min="3098" max="3098" width="20" style="163" bestFit="1" customWidth="1"/>
    <col min="3099" max="3122" width="0" style="163" hidden="1" customWidth="1"/>
    <col min="3123" max="3244" width="9.140625" style="163"/>
    <col min="3245" max="3245" width="9.140625" style="163" customWidth="1"/>
    <col min="3246" max="3246" width="45.42578125" style="163" customWidth="1"/>
    <col min="3247" max="3249" width="9.140625" style="163" customWidth="1"/>
    <col min="3250" max="3250" width="76" style="163" customWidth="1"/>
    <col min="3251" max="3251" width="15.5703125" style="163" customWidth="1"/>
    <col min="3252" max="3252" width="15.85546875" style="163" customWidth="1"/>
    <col min="3253" max="3254" width="13.140625" style="163" customWidth="1"/>
    <col min="3255" max="3255" width="25.140625" style="163" customWidth="1"/>
    <col min="3256" max="3256" width="41.140625" style="163" customWidth="1"/>
    <col min="3257" max="3259" width="24.85546875" style="163" customWidth="1"/>
    <col min="3260" max="3264" width="0" style="163" hidden="1" customWidth="1"/>
    <col min="3265" max="3265" width="10.28515625" style="163" bestFit="1" customWidth="1"/>
    <col min="3266" max="3266" width="15.85546875" style="163" bestFit="1" customWidth="1"/>
    <col min="3267" max="3274" width="0" style="163" hidden="1" customWidth="1"/>
    <col min="3275" max="3275" width="9.28515625" style="163" bestFit="1" customWidth="1"/>
    <col min="3276" max="3276" width="13.5703125" style="163" bestFit="1" customWidth="1"/>
    <col min="3277" max="3277" width="20.7109375" style="163" bestFit="1" customWidth="1"/>
    <col min="3278" max="3281" width="14.42578125" style="163" customWidth="1"/>
    <col min="3282" max="3282" width="16.42578125" style="163" bestFit="1" customWidth="1"/>
    <col min="3283" max="3283" width="17.7109375" style="163" bestFit="1" customWidth="1"/>
    <col min="3284" max="3287" width="14.5703125" style="163" customWidth="1"/>
    <col min="3288" max="3288" width="14.42578125" style="163" bestFit="1" customWidth="1"/>
    <col min="3289" max="3289" width="15" style="163" bestFit="1" customWidth="1"/>
    <col min="3290" max="3293" width="15" style="163" customWidth="1"/>
    <col min="3294" max="3294" width="15.7109375" style="163" bestFit="1" customWidth="1"/>
    <col min="3295" max="3295" width="19.140625" style="163" bestFit="1" customWidth="1"/>
    <col min="3296" max="3296" width="12.85546875" style="163" bestFit="1" customWidth="1"/>
    <col min="3297" max="3297" width="9" style="163" bestFit="1" customWidth="1"/>
    <col min="3298" max="3298" width="11.7109375" style="163" bestFit="1" customWidth="1"/>
    <col min="3299" max="3299" width="23.5703125" style="163" bestFit="1" customWidth="1"/>
    <col min="3300" max="3300" width="24.42578125" style="163" bestFit="1" customWidth="1"/>
    <col min="3301" max="3302" width="0" style="163" hidden="1" customWidth="1"/>
    <col min="3303" max="3303" width="14.42578125" style="163" bestFit="1" customWidth="1"/>
    <col min="3304" max="3304" width="41.5703125" style="163" bestFit="1" customWidth="1"/>
    <col min="3305" max="3305" width="8.5703125" style="163" bestFit="1" customWidth="1"/>
    <col min="3306" max="3306" width="29.140625" style="163" bestFit="1" customWidth="1"/>
    <col min="3307" max="3307" width="8.5703125" style="163" bestFit="1" customWidth="1"/>
    <col min="3308" max="3308" width="31.7109375" style="163" bestFit="1" customWidth="1"/>
    <col min="3309" max="3309" width="8.5703125" style="163" bestFit="1" customWidth="1"/>
    <col min="3310" max="3310" width="12.5703125" style="163" bestFit="1" customWidth="1"/>
    <col min="3311" max="3311" width="14.140625" style="163" customWidth="1"/>
    <col min="3312" max="3312" width="11.42578125" style="163" bestFit="1" customWidth="1"/>
    <col min="3313" max="3320" width="6.28515625" style="163" bestFit="1" customWidth="1"/>
    <col min="3321" max="3321" width="6.7109375" style="163" bestFit="1" customWidth="1"/>
    <col min="3322" max="3322" width="7.28515625" style="163" bestFit="1" customWidth="1"/>
    <col min="3323" max="3323" width="22.140625" style="163" bestFit="1" customWidth="1"/>
    <col min="3324" max="3324" width="13.5703125" style="163" bestFit="1" customWidth="1"/>
    <col min="3325" max="3328" width="13.5703125" style="163" customWidth="1"/>
    <col min="3329" max="3329" width="3.28515625" style="163" customWidth="1"/>
    <col min="3330" max="3330" width="18.28515625" style="163" customWidth="1"/>
    <col min="3331" max="3334" width="12" style="163" customWidth="1"/>
    <col min="3335" max="3335" width="8.5703125" style="163" customWidth="1"/>
    <col min="3336" max="3336" width="11.42578125" style="163" customWidth="1"/>
    <col min="3337" max="3337" width="8.5703125" style="163" customWidth="1"/>
    <col min="3338" max="3338" width="11.5703125" style="163" customWidth="1"/>
    <col min="3339" max="3339" width="15.7109375" style="163" customWidth="1"/>
    <col min="3340" max="3340" width="12.140625" style="163" customWidth="1"/>
    <col min="3341" max="3341" width="10.7109375" style="163" customWidth="1"/>
    <col min="3342" max="3342" width="19.7109375" style="163" customWidth="1"/>
    <col min="3343" max="3343" width="28.5703125" style="163" customWidth="1"/>
    <col min="3344" max="3344" width="27.140625" style="163" customWidth="1"/>
    <col min="3345" max="3347" width="27.7109375" style="163" customWidth="1"/>
    <col min="3348" max="3351" width="26.28515625" style="163" customWidth="1"/>
    <col min="3352" max="3352" width="53.140625" style="163" customWidth="1"/>
    <col min="3353" max="3353" width="44.7109375" style="163" bestFit="1" customWidth="1"/>
    <col min="3354" max="3354" width="20" style="163" bestFit="1" customWidth="1"/>
    <col min="3355" max="3378" width="0" style="163" hidden="1" customWidth="1"/>
    <col min="3379" max="3500" width="9.140625" style="163"/>
    <col min="3501" max="3501" width="9.140625" style="163" customWidth="1"/>
    <col min="3502" max="3502" width="45.42578125" style="163" customWidth="1"/>
    <col min="3503" max="3505" width="9.140625" style="163" customWidth="1"/>
    <col min="3506" max="3506" width="76" style="163" customWidth="1"/>
    <col min="3507" max="3507" width="15.5703125" style="163" customWidth="1"/>
    <col min="3508" max="3508" width="15.85546875" style="163" customWidth="1"/>
    <col min="3509" max="3510" width="13.140625" style="163" customWidth="1"/>
    <col min="3511" max="3511" width="25.140625" style="163" customWidth="1"/>
    <col min="3512" max="3512" width="41.140625" style="163" customWidth="1"/>
    <col min="3513" max="3515" width="24.85546875" style="163" customWidth="1"/>
    <col min="3516" max="3520" width="0" style="163" hidden="1" customWidth="1"/>
    <col min="3521" max="3521" width="10.28515625" style="163" bestFit="1" customWidth="1"/>
    <col min="3522" max="3522" width="15.85546875" style="163" bestFit="1" customWidth="1"/>
    <col min="3523" max="3530" width="0" style="163" hidden="1" customWidth="1"/>
    <col min="3531" max="3531" width="9.28515625" style="163" bestFit="1" customWidth="1"/>
    <col min="3532" max="3532" width="13.5703125" style="163" bestFit="1" customWidth="1"/>
    <col min="3533" max="3533" width="20.7109375" style="163" bestFit="1" customWidth="1"/>
    <col min="3534" max="3537" width="14.42578125" style="163" customWidth="1"/>
    <col min="3538" max="3538" width="16.42578125" style="163" bestFit="1" customWidth="1"/>
    <col min="3539" max="3539" width="17.7109375" style="163" bestFit="1" customWidth="1"/>
    <col min="3540" max="3543" width="14.5703125" style="163" customWidth="1"/>
    <col min="3544" max="3544" width="14.42578125" style="163" bestFit="1" customWidth="1"/>
    <col min="3545" max="3545" width="15" style="163" bestFit="1" customWidth="1"/>
    <col min="3546" max="3549" width="15" style="163" customWidth="1"/>
    <col min="3550" max="3550" width="15.7109375" style="163" bestFit="1" customWidth="1"/>
    <col min="3551" max="3551" width="19.140625" style="163" bestFit="1" customWidth="1"/>
    <col min="3552" max="3552" width="12.85546875" style="163" bestFit="1" customWidth="1"/>
    <col min="3553" max="3553" width="9" style="163" bestFit="1" customWidth="1"/>
    <col min="3554" max="3554" width="11.7109375" style="163" bestFit="1" customWidth="1"/>
    <col min="3555" max="3555" width="23.5703125" style="163" bestFit="1" customWidth="1"/>
    <col min="3556" max="3556" width="24.42578125" style="163" bestFit="1" customWidth="1"/>
    <col min="3557" max="3558" width="0" style="163" hidden="1" customWidth="1"/>
    <col min="3559" max="3559" width="14.42578125" style="163" bestFit="1" customWidth="1"/>
    <col min="3560" max="3560" width="41.5703125" style="163" bestFit="1" customWidth="1"/>
    <col min="3561" max="3561" width="8.5703125" style="163" bestFit="1" customWidth="1"/>
    <col min="3562" max="3562" width="29.140625" style="163" bestFit="1" customWidth="1"/>
    <col min="3563" max="3563" width="8.5703125" style="163" bestFit="1" customWidth="1"/>
    <col min="3564" max="3564" width="31.7109375" style="163" bestFit="1" customWidth="1"/>
    <col min="3565" max="3565" width="8.5703125" style="163" bestFit="1" customWidth="1"/>
    <col min="3566" max="3566" width="12.5703125" style="163" bestFit="1" customWidth="1"/>
    <col min="3567" max="3567" width="14.140625" style="163" customWidth="1"/>
    <col min="3568" max="3568" width="11.42578125" style="163" bestFit="1" customWidth="1"/>
    <col min="3569" max="3576" width="6.28515625" style="163" bestFit="1" customWidth="1"/>
    <col min="3577" max="3577" width="6.7109375" style="163" bestFit="1" customWidth="1"/>
    <col min="3578" max="3578" width="7.28515625" style="163" bestFit="1" customWidth="1"/>
    <col min="3579" max="3579" width="22.140625" style="163" bestFit="1" customWidth="1"/>
    <col min="3580" max="3580" width="13.5703125" style="163" bestFit="1" customWidth="1"/>
    <col min="3581" max="3584" width="13.5703125" style="163" customWidth="1"/>
    <col min="3585" max="3585" width="3.28515625" style="163" customWidth="1"/>
    <col min="3586" max="3586" width="18.28515625" style="163" customWidth="1"/>
    <col min="3587" max="3590" width="12" style="163" customWidth="1"/>
    <col min="3591" max="3591" width="8.5703125" style="163" customWidth="1"/>
    <col min="3592" max="3592" width="11.42578125" style="163" customWidth="1"/>
    <col min="3593" max="3593" width="8.5703125" style="163" customWidth="1"/>
    <col min="3594" max="3594" width="11.5703125" style="163" customWidth="1"/>
    <col min="3595" max="3595" width="15.7109375" style="163" customWidth="1"/>
    <col min="3596" max="3596" width="12.140625" style="163" customWidth="1"/>
    <col min="3597" max="3597" width="10.7109375" style="163" customWidth="1"/>
    <col min="3598" max="3598" width="19.7109375" style="163" customWidth="1"/>
    <col min="3599" max="3599" width="28.5703125" style="163" customWidth="1"/>
    <col min="3600" max="3600" width="27.140625" style="163" customWidth="1"/>
    <col min="3601" max="3603" width="27.7109375" style="163" customWidth="1"/>
    <col min="3604" max="3607" width="26.28515625" style="163" customWidth="1"/>
    <col min="3608" max="3608" width="53.140625" style="163" customWidth="1"/>
    <col min="3609" max="3609" width="44.7109375" style="163" bestFit="1" customWidth="1"/>
    <col min="3610" max="3610" width="20" style="163" bestFit="1" customWidth="1"/>
    <col min="3611" max="3634" width="0" style="163" hidden="1" customWidth="1"/>
    <col min="3635" max="3756" width="9.140625" style="163"/>
    <col min="3757" max="3757" width="9.140625" style="163" customWidth="1"/>
    <col min="3758" max="3758" width="45.42578125" style="163" customWidth="1"/>
    <col min="3759" max="3761" width="9.140625" style="163" customWidth="1"/>
    <col min="3762" max="3762" width="76" style="163" customWidth="1"/>
    <col min="3763" max="3763" width="15.5703125" style="163" customWidth="1"/>
    <col min="3764" max="3764" width="15.85546875" style="163" customWidth="1"/>
    <col min="3765" max="3766" width="13.140625" style="163" customWidth="1"/>
    <col min="3767" max="3767" width="25.140625" style="163" customWidth="1"/>
    <col min="3768" max="3768" width="41.140625" style="163" customWidth="1"/>
    <col min="3769" max="3771" width="24.85546875" style="163" customWidth="1"/>
    <col min="3772" max="3776" width="0" style="163" hidden="1" customWidth="1"/>
    <col min="3777" max="3777" width="10.28515625" style="163" bestFit="1" customWidth="1"/>
    <col min="3778" max="3778" width="15.85546875" style="163" bestFit="1" customWidth="1"/>
    <col min="3779" max="3786" width="0" style="163" hidden="1" customWidth="1"/>
    <col min="3787" max="3787" width="9.28515625" style="163" bestFit="1" customWidth="1"/>
    <col min="3788" max="3788" width="13.5703125" style="163" bestFit="1" customWidth="1"/>
    <col min="3789" max="3789" width="20.7109375" style="163" bestFit="1" customWidth="1"/>
    <col min="3790" max="3793" width="14.42578125" style="163" customWidth="1"/>
    <col min="3794" max="3794" width="16.42578125" style="163" bestFit="1" customWidth="1"/>
    <col min="3795" max="3795" width="17.7109375" style="163" bestFit="1" customWidth="1"/>
    <col min="3796" max="3799" width="14.5703125" style="163" customWidth="1"/>
    <col min="3800" max="3800" width="14.42578125" style="163" bestFit="1" customWidth="1"/>
    <col min="3801" max="3801" width="15" style="163" bestFit="1" customWidth="1"/>
    <col min="3802" max="3805" width="15" style="163" customWidth="1"/>
    <col min="3806" max="3806" width="15.7109375" style="163" bestFit="1" customWidth="1"/>
    <col min="3807" max="3807" width="19.140625" style="163" bestFit="1" customWidth="1"/>
    <col min="3808" max="3808" width="12.85546875" style="163" bestFit="1" customWidth="1"/>
    <col min="3809" max="3809" width="9" style="163" bestFit="1" customWidth="1"/>
    <col min="3810" max="3810" width="11.7109375" style="163" bestFit="1" customWidth="1"/>
    <col min="3811" max="3811" width="23.5703125" style="163" bestFit="1" customWidth="1"/>
    <col min="3812" max="3812" width="24.42578125" style="163" bestFit="1" customWidth="1"/>
    <col min="3813" max="3814" width="0" style="163" hidden="1" customWidth="1"/>
    <col min="3815" max="3815" width="14.42578125" style="163" bestFit="1" customWidth="1"/>
    <col min="3816" max="3816" width="41.5703125" style="163" bestFit="1" customWidth="1"/>
    <col min="3817" max="3817" width="8.5703125" style="163" bestFit="1" customWidth="1"/>
    <col min="3818" max="3818" width="29.140625" style="163" bestFit="1" customWidth="1"/>
    <col min="3819" max="3819" width="8.5703125" style="163" bestFit="1" customWidth="1"/>
    <col min="3820" max="3820" width="31.7109375" style="163" bestFit="1" customWidth="1"/>
    <col min="3821" max="3821" width="8.5703125" style="163" bestFit="1" customWidth="1"/>
    <col min="3822" max="3822" width="12.5703125" style="163" bestFit="1" customWidth="1"/>
    <col min="3823" max="3823" width="14.140625" style="163" customWidth="1"/>
    <col min="3824" max="3824" width="11.42578125" style="163" bestFit="1" customWidth="1"/>
    <col min="3825" max="3832" width="6.28515625" style="163" bestFit="1" customWidth="1"/>
    <col min="3833" max="3833" width="6.7109375" style="163" bestFit="1" customWidth="1"/>
    <col min="3834" max="3834" width="7.28515625" style="163" bestFit="1" customWidth="1"/>
    <col min="3835" max="3835" width="22.140625" style="163" bestFit="1" customWidth="1"/>
    <col min="3836" max="3836" width="13.5703125" style="163" bestFit="1" customWidth="1"/>
    <col min="3837" max="3840" width="13.5703125" style="163" customWidth="1"/>
    <col min="3841" max="3841" width="3.28515625" style="163" customWidth="1"/>
    <col min="3842" max="3842" width="18.28515625" style="163" customWidth="1"/>
    <col min="3843" max="3846" width="12" style="163" customWidth="1"/>
    <col min="3847" max="3847" width="8.5703125" style="163" customWidth="1"/>
    <col min="3848" max="3848" width="11.42578125" style="163" customWidth="1"/>
    <col min="3849" max="3849" width="8.5703125" style="163" customWidth="1"/>
    <col min="3850" max="3850" width="11.5703125" style="163" customWidth="1"/>
    <col min="3851" max="3851" width="15.7109375" style="163" customWidth="1"/>
    <col min="3852" max="3852" width="12.140625" style="163" customWidth="1"/>
    <col min="3853" max="3853" width="10.7109375" style="163" customWidth="1"/>
    <col min="3854" max="3854" width="19.7109375" style="163" customWidth="1"/>
    <col min="3855" max="3855" width="28.5703125" style="163" customWidth="1"/>
    <col min="3856" max="3856" width="27.140625" style="163" customWidth="1"/>
    <col min="3857" max="3859" width="27.7109375" style="163" customWidth="1"/>
    <col min="3860" max="3863" width="26.28515625" style="163" customWidth="1"/>
    <col min="3864" max="3864" width="53.140625" style="163" customWidth="1"/>
    <col min="3865" max="3865" width="44.7109375" style="163" bestFit="1" customWidth="1"/>
    <col min="3866" max="3866" width="20" style="163" bestFit="1" customWidth="1"/>
    <col min="3867" max="3890" width="0" style="163" hidden="1" customWidth="1"/>
    <col min="3891" max="4012" width="9.140625" style="163"/>
    <col min="4013" max="4013" width="9.140625" style="163" customWidth="1"/>
    <col min="4014" max="4014" width="45.42578125" style="163" customWidth="1"/>
    <col min="4015" max="4017" width="9.140625" style="163" customWidth="1"/>
    <col min="4018" max="4018" width="76" style="163" customWidth="1"/>
    <col min="4019" max="4019" width="15.5703125" style="163" customWidth="1"/>
    <col min="4020" max="4020" width="15.85546875" style="163" customWidth="1"/>
    <col min="4021" max="4022" width="13.140625" style="163" customWidth="1"/>
    <col min="4023" max="4023" width="25.140625" style="163" customWidth="1"/>
    <col min="4024" max="4024" width="41.140625" style="163" customWidth="1"/>
    <col min="4025" max="4027" width="24.85546875" style="163" customWidth="1"/>
    <col min="4028" max="4032" width="0" style="163" hidden="1" customWidth="1"/>
    <col min="4033" max="4033" width="10.28515625" style="163" bestFit="1" customWidth="1"/>
    <col min="4034" max="4034" width="15.85546875" style="163" bestFit="1" customWidth="1"/>
    <col min="4035" max="4042" width="0" style="163" hidden="1" customWidth="1"/>
    <col min="4043" max="4043" width="9.28515625" style="163" bestFit="1" customWidth="1"/>
    <col min="4044" max="4044" width="13.5703125" style="163" bestFit="1" customWidth="1"/>
    <col min="4045" max="4045" width="20.7109375" style="163" bestFit="1" customWidth="1"/>
    <col min="4046" max="4049" width="14.42578125" style="163" customWidth="1"/>
    <col min="4050" max="4050" width="16.42578125" style="163" bestFit="1" customWidth="1"/>
    <col min="4051" max="4051" width="17.7109375" style="163" bestFit="1" customWidth="1"/>
    <col min="4052" max="4055" width="14.5703125" style="163" customWidth="1"/>
    <col min="4056" max="4056" width="14.42578125" style="163" bestFit="1" customWidth="1"/>
    <col min="4057" max="4057" width="15" style="163" bestFit="1" customWidth="1"/>
    <col min="4058" max="4061" width="15" style="163" customWidth="1"/>
    <col min="4062" max="4062" width="15.7109375" style="163" bestFit="1" customWidth="1"/>
    <col min="4063" max="4063" width="19.140625" style="163" bestFit="1" customWidth="1"/>
    <col min="4064" max="4064" width="12.85546875" style="163" bestFit="1" customWidth="1"/>
    <col min="4065" max="4065" width="9" style="163" bestFit="1" customWidth="1"/>
    <col min="4066" max="4066" width="11.7109375" style="163" bestFit="1" customWidth="1"/>
    <col min="4067" max="4067" width="23.5703125" style="163" bestFit="1" customWidth="1"/>
    <col min="4068" max="4068" width="24.42578125" style="163" bestFit="1" customWidth="1"/>
    <col min="4069" max="4070" width="0" style="163" hidden="1" customWidth="1"/>
    <col min="4071" max="4071" width="14.42578125" style="163" bestFit="1" customWidth="1"/>
    <col min="4072" max="4072" width="41.5703125" style="163" bestFit="1" customWidth="1"/>
    <col min="4073" max="4073" width="8.5703125" style="163" bestFit="1" customWidth="1"/>
    <col min="4074" max="4074" width="29.140625" style="163" bestFit="1" customWidth="1"/>
    <col min="4075" max="4075" width="8.5703125" style="163" bestFit="1" customWidth="1"/>
    <col min="4076" max="4076" width="31.7109375" style="163" bestFit="1" customWidth="1"/>
    <col min="4077" max="4077" width="8.5703125" style="163" bestFit="1" customWidth="1"/>
    <col min="4078" max="4078" width="12.5703125" style="163" bestFit="1" customWidth="1"/>
    <col min="4079" max="4079" width="14.140625" style="163" customWidth="1"/>
    <col min="4080" max="4080" width="11.42578125" style="163" bestFit="1" customWidth="1"/>
    <col min="4081" max="4088" width="6.28515625" style="163" bestFit="1" customWidth="1"/>
    <col min="4089" max="4089" width="6.7109375" style="163" bestFit="1" customWidth="1"/>
    <col min="4090" max="4090" width="7.28515625" style="163" bestFit="1" customWidth="1"/>
    <col min="4091" max="4091" width="22.140625" style="163" bestFit="1" customWidth="1"/>
    <col min="4092" max="4092" width="13.5703125" style="163" bestFit="1" customWidth="1"/>
    <col min="4093" max="4096" width="13.5703125" style="163" customWidth="1"/>
    <col min="4097" max="4097" width="3.28515625" style="163" customWidth="1"/>
    <col min="4098" max="4098" width="18.28515625" style="163" customWidth="1"/>
    <col min="4099" max="4102" width="12" style="163" customWidth="1"/>
    <col min="4103" max="4103" width="8.5703125" style="163" customWidth="1"/>
    <col min="4104" max="4104" width="11.42578125" style="163" customWidth="1"/>
    <col min="4105" max="4105" width="8.5703125" style="163" customWidth="1"/>
    <col min="4106" max="4106" width="11.5703125" style="163" customWidth="1"/>
    <col min="4107" max="4107" width="15.7109375" style="163" customWidth="1"/>
    <col min="4108" max="4108" width="12.140625" style="163" customWidth="1"/>
    <col min="4109" max="4109" width="10.7109375" style="163" customWidth="1"/>
    <col min="4110" max="4110" width="19.7109375" style="163" customWidth="1"/>
    <col min="4111" max="4111" width="28.5703125" style="163" customWidth="1"/>
    <col min="4112" max="4112" width="27.140625" style="163" customWidth="1"/>
    <col min="4113" max="4115" width="27.7109375" style="163" customWidth="1"/>
    <col min="4116" max="4119" width="26.28515625" style="163" customWidth="1"/>
    <col min="4120" max="4120" width="53.140625" style="163" customWidth="1"/>
    <col min="4121" max="4121" width="44.7109375" style="163" bestFit="1" customWidth="1"/>
    <col min="4122" max="4122" width="20" style="163" bestFit="1" customWidth="1"/>
    <col min="4123" max="4146" width="0" style="163" hidden="1" customWidth="1"/>
    <col min="4147" max="4268" width="9.140625" style="163"/>
    <col min="4269" max="4269" width="9.140625" style="163" customWidth="1"/>
    <col min="4270" max="4270" width="45.42578125" style="163" customWidth="1"/>
    <col min="4271" max="4273" width="9.140625" style="163" customWidth="1"/>
    <col min="4274" max="4274" width="76" style="163" customWidth="1"/>
    <col min="4275" max="4275" width="15.5703125" style="163" customWidth="1"/>
    <col min="4276" max="4276" width="15.85546875" style="163" customWidth="1"/>
    <col min="4277" max="4278" width="13.140625" style="163" customWidth="1"/>
    <col min="4279" max="4279" width="25.140625" style="163" customWidth="1"/>
    <col min="4280" max="4280" width="41.140625" style="163" customWidth="1"/>
    <col min="4281" max="4283" width="24.85546875" style="163" customWidth="1"/>
    <col min="4284" max="4288" width="0" style="163" hidden="1" customWidth="1"/>
    <col min="4289" max="4289" width="10.28515625" style="163" bestFit="1" customWidth="1"/>
    <col min="4290" max="4290" width="15.85546875" style="163" bestFit="1" customWidth="1"/>
    <col min="4291" max="4298" width="0" style="163" hidden="1" customWidth="1"/>
    <col min="4299" max="4299" width="9.28515625" style="163" bestFit="1" customWidth="1"/>
    <col min="4300" max="4300" width="13.5703125" style="163" bestFit="1" customWidth="1"/>
    <col min="4301" max="4301" width="20.7109375" style="163" bestFit="1" customWidth="1"/>
    <col min="4302" max="4305" width="14.42578125" style="163" customWidth="1"/>
    <col min="4306" max="4306" width="16.42578125" style="163" bestFit="1" customWidth="1"/>
    <col min="4307" max="4307" width="17.7109375" style="163" bestFit="1" customWidth="1"/>
    <col min="4308" max="4311" width="14.5703125" style="163" customWidth="1"/>
    <col min="4312" max="4312" width="14.42578125" style="163" bestFit="1" customWidth="1"/>
    <col min="4313" max="4313" width="15" style="163" bestFit="1" customWidth="1"/>
    <col min="4314" max="4317" width="15" style="163" customWidth="1"/>
    <col min="4318" max="4318" width="15.7109375" style="163" bestFit="1" customWidth="1"/>
    <col min="4319" max="4319" width="19.140625" style="163" bestFit="1" customWidth="1"/>
    <col min="4320" max="4320" width="12.85546875" style="163" bestFit="1" customWidth="1"/>
    <col min="4321" max="4321" width="9" style="163" bestFit="1" customWidth="1"/>
    <col min="4322" max="4322" width="11.7109375" style="163" bestFit="1" customWidth="1"/>
    <col min="4323" max="4323" width="23.5703125" style="163" bestFit="1" customWidth="1"/>
    <col min="4324" max="4324" width="24.42578125" style="163" bestFit="1" customWidth="1"/>
    <col min="4325" max="4326" width="0" style="163" hidden="1" customWidth="1"/>
    <col min="4327" max="4327" width="14.42578125" style="163" bestFit="1" customWidth="1"/>
    <col min="4328" max="4328" width="41.5703125" style="163" bestFit="1" customWidth="1"/>
    <col min="4329" max="4329" width="8.5703125" style="163" bestFit="1" customWidth="1"/>
    <col min="4330" max="4330" width="29.140625" style="163" bestFit="1" customWidth="1"/>
    <col min="4331" max="4331" width="8.5703125" style="163" bestFit="1" customWidth="1"/>
    <col min="4332" max="4332" width="31.7109375" style="163" bestFit="1" customWidth="1"/>
    <col min="4333" max="4333" width="8.5703125" style="163" bestFit="1" customWidth="1"/>
    <col min="4334" max="4334" width="12.5703125" style="163" bestFit="1" customWidth="1"/>
    <col min="4335" max="4335" width="14.140625" style="163" customWidth="1"/>
    <col min="4336" max="4336" width="11.42578125" style="163" bestFit="1" customWidth="1"/>
    <col min="4337" max="4344" width="6.28515625" style="163" bestFit="1" customWidth="1"/>
    <col min="4345" max="4345" width="6.7109375" style="163" bestFit="1" customWidth="1"/>
    <col min="4346" max="4346" width="7.28515625" style="163" bestFit="1" customWidth="1"/>
    <col min="4347" max="4347" width="22.140625" style="163" bestFit="1" customWidth="1"/>
    <col min="4348" max="4348" width="13.5703125" style="163" bestFit="1" customWidth="1"/>
    <col min="4349" max="4352" width="13.5703125" style="163" customWidth="1"/>
    <col min="4353" max="4353" width="3.28515625" style="163" customWidth="1"/>
    <col min="4354" max="4354" width="18.28515625" style="163" customWidth="1"/>
    <col min="4355" max="4358" width="12" style="163" customWidth="1"/>
    <col min="4359" max="4359" width="8.5703125" style="163" customWidth="1"/>
    <col min="4360" max="4360" width="11.42578125" style="163" customWidth="1"/>
    <col min="4361" max="4361" width="8.5703125" style="163" customWidth="1"/>
    <col min="4362" max="4362" width="11.5703125" style="163" customWidth="1"/>
    <col min="4363" max="4363" width="15.7109375" style="163" customWidth="1"/>
    <col min="4364" max="4364" width="12.140625" style="163" customWidth="1"/>
    <col min="4365" max="4365" width="10.7109375" style="163" customWidth="1"/>
    <col min="4366" max="4366" width="19.7109375" style="163" customWidth="1"/>
    <col min="4367" max="4367" width="28.5703125" style="163" customWidth="1"/>
    <col min="4368" max="4368" width="27.140625" style="163" customWidth="1"/>
    <col min="4369" max="4371" width="27.7109375" style="163" customWidth="1"/>
    <col min="4372" max="4375" width="26.28515625" style="163" customWidth="1"/>
    <col min="4376" max="4376" width="53.140625" style="163" customWidth="1"/>
    <col min="4377" max="4377" width="44.7109375" style="163" bestFit="1" customWidth="1"/>
    <col min="4378" max="4378" width="20" style="163" bestFit="1" customWidth="1"/>
    <col min="4379" max="4402" width="0" style="163" hidden="1" customWidth="1"/>
    <col min="4403" max="4524" width="9.140625" style="163"/>
    <col min="4525" max="4525" width="9.140625" style="163" customWidth="1"/>
    <col min="4526" max="4526" width="45.42578125" style="163" customWidth="1"/>
    <col min="4527" max="4529" width="9.140625" style="163" customWidth="1"/>
    <col min="4530" max="4530" width="76" style="163" customWidth="1"/>
    <col min="4531" max="4531" width="15.5703125" style="163" customWidth="1"/>
    <col min="4532" max="4532" width="15.85546875" style="163" customWidth="1"/>
    <col min="4533" max="4534" width="13.140625" style="163" customWidth="1"/>
    <col min="4535" max="4535" width="25.140625" style="163" customWidth="1"/>
    <col min="4536" max="4536" width="41.140625" style="163" customWidth="1"/>
    <col min="4537" max="4539" width="24.85546875" style="163" customWidth="1"/>
    <col min="4540" max="4544" width="0" style="163" hidden="1" customWidth="1"/>
    <col min="4545" max="4545" width="10.28515625" style="163" bestFit="1" customWidth="1"/>
    <col min="4546" max="4546" width="15.85546875" style="163" bestFit="1" customWidth="1"/>
    <col min="4547" max="4554" width="0" style="163" hidden="1" customWidth="1"/>
    <col min="4555" max="4555" width="9.28515625" style="163" bestFit="1" customWidth="1"/>
    <col min="4556" max="4556" width="13.5703125" style="163" bestFit="1" customWidth="1"/>
    <col min="4557" max="4557" width="20.7109375" style="163" bestFit="1" customWidth="1"/>
    <col min="4558" max="4561" width="14.42578125" style="163" customWidth="1"/>
    <col min="4562" max="4562" width="16.42578125" style="163" bestFit="1" customWidth="1"/>
    <col min="4563" max="4563" width="17.7109375" style="163" bestFit="1" customWidth="1"/>
    <col min="4564" max="4567" width="14.5703125" style="163" customWidth="1"/>
    <col min="4568" max="4568" width="14.42578125" style="163" bestFit="1" customWidth="1"/>
    <col min="4569" max="4569" width="15" style="163" bestFit="1" customWidth="1"/>
    <col min="4570" max="4573" width="15" style="163" customWidth="1"/>
    <col min="4574" max="4574" width="15.7109375" style="163" bestFit="1" customWidth="1"/>
    <col min="4575" max="4575" width="19.140625" style="163" bestFit="1" customWidth="1"/>
    <col min="4576" max="4576" width="12.85546875" style="163" bestFit="1" customWidth="1"/>
    <col min="4577" max="4577" width="9" style="163" bestFit="1" customWidth="1"/>
    <col min="4578" max="4578" width="11.7109375" style="163" bestFit="1" customWidth="1"/>
    <col min="4579" max="4579" width="23.5703125" style="163" bestFit="1" customWidth="1"/>
    <col min="4580" max="4580" width="24.42578125" style="163" bestFit="1" customWidth="1"/>
    <col min="4581" max="4582" width="0" style="163" hidden="1" customWidth="1"/>
    <col min="4583" max="4583" width="14.42578125" style="163" bestFit="1" customWidth="1"/>
    <col min="4584" max="4584" width="41.5703125" style="163" bestFit="1" customWidth="1"/>
    <col min="4585" max="4585" width="8.5703125" style="163" bestFit="1" customWidth="1"/>
    <col min="4586" max="4586" width="29.140625" style="163" bestFit="1" customWidth="1"/>
    <col min="4587" max="4587" width="8.5703125" style="163" bestFit="1" customWidth="1"/>
    <col min="4588" max="4588" width="31.7109375" style="163" bestFit="1" customWidth="1"/>
    <col min="4589" max="4589" width="8.5703125" style="163" bestFit="1" customWidth="1"/>
    <col min="4590" max="4590" width="12.5703125" style="163" bestFit="1" customWidth="1"/>
    <col min="4591" max="4591" width="14.140625" style="163" customWidth="1"/>
    <col min="4592" max="4592" width="11.42578125" style="163" bestFit="1" customWidth="1"/>
    <col min="4593" max="4600" width="6.28515625" style="163" bestFit="1" customWidth="1"/>
    <col min="4601" max="4601" width="6.7109375" style="163" bestFit="1" customWidth="1"/>
    <col min="4602" max="4602" width="7.28515625" style="163" bestFit="1" customWidth="1"/>
    <col min="4603" max="4603" width="22.140625" style="163" bestFit="1" customWidth="1"/>
    <col min="4604" max="4604" width="13.5703125" style="163" bestFit="1" customWidth="1"/>
    <col min="4605" max="4608" width="13.5703125" style="163" customWidth="1"/>
    <col min="4609" max="4609" width="3.28515625" style="163" customWidth="1"/>
    <col min="4610" max="4610" width="18.28515625" style="163" customWidth="1"/>
    <col min="4611" max="4614" width="12" style="163" customWidth="1"/>
    <col min="4615" max="4615" width="8.5703125" style="163" customWidth="1"/>
    <col min="4616" max="4616" width="11.42578125" style="163" customWidth="1"/>
    <col min="4617" max="4617" width="8.5703125" style="163" customWidth="1"/>
    <col min="4618" max="4618" width="11.5703125" style="163" customWidth="1"/>
    <col min="4619" max="4619" width="15.7109375" style="163" customWidth="1"/>
    <col min="4620" max="4620" width="12.140625" style="163" customWidth="1"/>
    <col min="4621" max="4621" width="10.7109375" style="163" customWidth="1"/>
    <col min="4622" max="4622" width="19.7109375" style="163" customWidth="1"/>
    <col min="4623" max="4623" width="28.5703125" style="163" customWidth="1"/>
    <col min="4624" max="4624" width="27.140625" style="163" customWidth="1"/>
    <col min="4625" max="4627" width="27.7109375" style="163" customWidth="1"/>
    <col min="4628" max="4631" width="26.28515625" style="163" customWidth="1"/>
    <col min="4632" max="4632" width="53.140625" style="163" customWidth="1"/>
    <col min="4633" max="4633" width="44.7109375" style="163" bestFit="1" customWidth="1"/>
    <col min="4634" max="4634" width="20" style="163" bestFit="1" customWidth="1"/>
    <col min="4635" max="4658" width="0" style="163" hidden="1" customWidth="1"/>
    <col min="4659" max="4780" width="9.140625" style="163"/>
    <col min="4781" max="4781" width="9.140625" style="163" customWidth="1"/>
    <col min="4782" max="4782" width="45.42578125" style="163" customWidth="1"/>
    <col min="4783" max="4785" width="9.140625" style="163" customWidth="1"/>
    <col min="4786" max="4786" width="76" style="163" customWidth="1"/>
    <col min="4787" max="4787" width="15.5703125" style="163" customWidth="1"/>
    <col min="4788" max="4788" width="15.85546875" style="163" customWidth="1"/>
    <col min="4789" max="4790" width="13.140625" style="163" customWidth="1"/>
    <col min="4791" max="4791" width="25.140625" style="163" customWidth="1"/>
    <col min="4792" max="4792" width="41.140625" style="163" customWidth="1"/>
    <col min="4793" max="4795" width="24.85546875" style="163" customWidth="1"/>
    <col min="4796" max="4800" width="0" style="163" hidden="1" customWidth="1"/>
    <col min="4801" max="4801" width="10.28515625" style="163" bestFit="1" customWidth="1"/>
    <col min="4802" max="4802" width="15.85546875" style="163" bestFit="1" customWidth="1"/>
    <col min="4803" max="4810" width="0" style="163" hidden="1" customWidth="1"/>
    <col min="4811" max="4811" width="9.28515625" style="163" bestFit="1" customWidth="1"/>
    <col min="4812" max="4812" width="13.5703125" style="163" bestFit="1" customWidth="1"/>
    <col min="4813" max="4813" width="20.7109375" style="163" bestFit="1" customWidth="1"/>
    <col min="4814" max="4817" width="14.42578125" style="163" customWidth="1"/>
    <col min="4818" max="4818" width="16.42578125" style="163" bestFit="1" customWidth="1"/>
    <col min="4819" max="4819" width="17.7109375" style="163" bestFit="1" customWidth="1"/>
    <col min="4820" max="4823" width="14.5703125" style="163" customWidth="1"/>
    <col min="4824" max="4824" width="14.42578125" style="163" bestFit="1" customWidth="1"/>
    <col min="4825" max="4825" width="15" style="163" bestFit="1" customWidth="1"/>
    <col min="4826" max="4829" width="15" style="163" customWidth="1"/>
    <col min="4830" max="4830" width="15.7109375" style="163" bestFit="1" customWidth="1"/>
    <col min="4831" max="4831" width="19.140625" style="163" bestFit="1" customWidth="1"/>
    <col min="4832" max="4832" width="12.85546875" style="163" bestFit="1" customWidth="1"/>
    <col min="4833" max="4833" width="9" style="163" bestFit="1" customWidth="1"/>
    <col min="4834" max="4834" width="11.7109375" style="163" bestFit="1" customWidth="1"/>
    <col min="4835" max="4835" width="23.5703125" style="163" bestFit="1" customWidth="1"/>
    <col min="4836" max="4836" width="24.42578125" style="163" bestFit="1" customWidth="1"/>
    <col min="4837" max="4838" width="0" style="163" hidden="1" customWidth="1"/>
    <col min="4839" max="4839" width="14.42578125" style="163" bestFit="1" customWidth="1"/>
    <col min="4840" max="4840" width="41.5703125" style="163" bestFit="1" customWidth="1"/>
    <col min="4841" max="4841" width="8.5703125" style="163" bestFit="1" customWidth="1"/>
    <col min="4842" max="4842" width="29.140625" style="163" bestFit="1" customWidth="1"/>
    <col min="4843" max="4843" width="8.5703125" style="163" bestFit="1" customWidth="1"/>
    <col min="4844" max="4844" width="31.7109375" style="163" bestFit="1" customWidth="1"/>
    <col min="4845" max="4845" width="8.5703125" style="163" bestFit="1" customWidth="1"/>
    <col min="4846" max="4846" width="12.5703125" style="163" bestFit="1" customWidth="1"/>
    <col min="4847" max="4847" width="14.140625" style="163" customWidth="1"/>
    <col min="4848" max="4848" width="11.42578125" style="163" bestFit="1" customWidth="1"/>
    <col min="4849" max="4856" width="6.28515625" style="163" bestFit="1" customWidth="1"/>
    <col min="4857" max="4857" width="6.7109375" style="163" bestFit="1" customWidth="1"/>
    <col min="4858" max="4858" width="7.28515625" style="163" bestFit="1" customWidth="1"/>
    <col min="4859" max="4859" width="22.140625" style="163" bestFit="1" customWidth="1"/>
    <col min="4860" max="4860" width="13.5703125" style="163" bestFit="1" customWidth="1"/>
    <col min="4861" max="4864" width="13.5703125" style="163" customWidth="1"/>
    <col min="4865" max="4865" width="3.28515625" style="163" customWidth="1"/>
    <col min="4866" max="4866" width="18.28515625" style="163" customWidth="1"/>
    <col min="4867" max="4870" width="12" style="163" customWidth="1"/>
    <col min="4871" max="4871" width="8.5703125" style="163" customWidth="1"/>
    <col min="4872" max="4872" width="11.42578125" style="163" customWidth="1"/>
    <col min="4873" max="4873" width="8.5703125" style="163" customWidth="1"/>
    <col min="4874" max="4874" width="11.5703125" style="163" customWidth="1"/>
    <col min="4875" max="4875" width="15.7109375" style="163" customWidth="1"/>
    <col min="4876" max="4876" width="12.140625" style="163" customWidth="1"/>
    <col min="4877" max="4877" width="10.7109375" style="163" customWidth="1"/>
    <col min="4878" max="4878" width="19.7109375" style="163" customWidth="1"/>
    <col min="4879" max="4879" width="28.5703125" style="163" customWidth="1"/>
    <col min="4880" max="4880" width="27.140625" style="163" customWidth="1"/>
    <col min="4881" max="4883" width="27.7109375" style="163" customWidth="1"/>
    <col min="4884" max="4887" width="26.28515625" style="163" customWidth="1"/>
    <col min="4888" max="4888" width="53.140625" style="163" customWidth="1"/>
    <col min="4889" max="4889" width="44.7109375" style="163" bestFit="1" customWidth="1"/>
    <col min="4890" max="4890" width="20" style="163" bestFit="1" customWidth="1"/>
    <col min="4891" max="4914" width="0" style="163" hidden="1" customWidth="1"/>
    <col min="4915" max="5036" width="9.140625" style="163"/>
    <col min="5037" max="5037" width="9.140625" style="163" customWidth="1"/>
    <col min="5038" max="5038" width="45.42578125" style="163" customWidth="1"/>
    <col min="5039" max="5041" width="9.140625" style="163" customWidth="1"/>
    <col min="5042" max="5042" width="76" style="163" customWidth="1"/>
    <col min="5043" max="5043" width="15.5703125" style="163" customWidth="1"/>
    <col min="5044" max="5044" width="15.85546875" style="163" customWidth="1"/>
    <col min="5045" max="5046" width="13.140625" style="163" customWidth="1"/>
    <col min="5047" max="5047" width="25.140625" style="163" customWidth="1"/>
    <col min="5048" max="5048" width="41.140625" style="163" customWidth="1"/>
    <col min="5049" max="5051" width="24.85546875" style="163" customWidth="1"/>
    <col min="5052" max="5056" width="0" style="163" hidden="1" customWidth="1"/>
    <col min="5057" max="5057" width="10.28515625" style="163" bestFit="1" customWidth="1"/>
    <col min="5058" max="5058" width="15.85546875" style="163" bestFit="1" customWidth="1"/>
    <col min="5059" max="5066" width="0" style="163" hidden="1" customWidth="1"/>
    <col min="5067" max="5067" width="9.28515625" style="163" bestFit="1" customWidth="1"/>
    <col min="5068" max="5068" width="13.5703125" style="163" bestFit="1" customWidth="1"/>
    <col min="5069" max="5069" width="20.7109375" style="163" bestFit="1" customWidth="1"/>
    <col min="5070" max="5073" width="14.42578125" style="163" customWidth="1"/>
    <col min="5074" max="5074" width="16.42578125" style="163" bestFit="1" customWidth="1"/>
    <col min="5075" max="5075" width="17.7109375" style="163" bestFit="1" customWidth="1"/>
    <col min="5076" max="5079" width="14.5703125" style="163" customWidth="1"/>
    <col min="5080" max="5080" width="14.42578125" style="163" bestFit="1" customWidth="1"/>
    <col min="5081" max="5081" width="15" style="163" bestFit="1" customWidth="1"/>
    <col min="5082" max="5085" width="15" style="163" customWidth="1"/>
    <col min="5086" max="5086" width="15.7109375" style="163" bestFit="1" customWidth="1"/>
    <col min="5087" max="5087" width="19.140625" style="163" bestFit="1" customWidth="1"/>
    <col min="5088" max="5088" width="12.85546875" style="163" bestFit="1" customWidth="1"/>
    <col min="5089" max="5089" width="9" style="163" bestFit="1" customWidth="1"/>
    <col min="5090" max="5090" width="11.7109375" style="163" bestFit="1" customWidth="1"/>
    <col min="5091" max="5091" width="23.5703125" style="163" bestFit="1" customWidth="1"/>
    <col min="5092" max="5092" width="24.42578125" style="163" bestFit="1" customWidth="1"/>
    <col min="5093" max="5094" width="0" style="163" hidden="1" customWidth="1"/>
    <col min="5095" max="5095" width="14.42578125" style="163" bestFit="1" customWidth="1"/>
    <col min="5096" max="5096" width="41.5703125" style="163" bestFit="1" customWidth="1"/>
    <col min="5097" max="5097" width="8.5703125" style="163" bestFit="1" customWidth="1"/>
    <col min="5098" max="5098" width="29.140625" style="163" bestFit="1" customWidth="1"/>
    <col min="5099" max="5099" width="8.5703125" style="163" bestFit="1" customWidth="1"/>
    <col min="5100" max="5100" width="31.7109375" style="163" bestFit="1" customWidth="1"/>
    <col min="5101" max="5101" width="8.5703125" style="163" bestFit="1" customWidth="1"/>
    <col min="5102" max="5102" width="12.5703125" style="163" bestFit="1" customWidth="1"/>
    <col min="5103" max="5103" width="14.140625" style="163" customWidth="1"/>
    <col min="5104" max="5104" width="11.42578125" style="163" bestFit="1" customWidth="1"/>
    <col min="5105" max="5112" width="6.28515625" style="163" bestFit="1" customWidth="1"/>
    <col min="5113" max="5113" width="6.7109375" style="163" bestFit="1" customWidth="1"/>
    <col min="5114" max="5114" width="7.28515625" style="163" bestFit="1" customWidth="1"/>
    <col min="5115" max="5115" width="22.140625" style="163" bestFit="1" customWidth="1"/>
    <col min="5116" max="5116" width="13.5703125" style="163" bestFit="1" customWidth="1"/>
    <col min="5117" max="5120" width="13.5703125" style="163" customWidth="1"/>
    <col min="5121" max="5121" width="3.28515625" style="163" customWidth="1"/>
    <col min="5122" max="5122" width="18.28515625" style="163" customWidth="1"/>
    <col min="5123" max="5126" width="12" style="163" customWidth="1"/>
    <col min="5127" max="5127" width="8.5703125" style="163" customWidth="1"/>
    <col min="5128" max="5128" width="11.42578125" style="163" customWidth="1"/>
    <col min="5129" max="5129" width="8.5703125" style="163" customWidth="1"/>
    <col min="5130" max="5130" width="11.5703125" style="163" customWidth="1"/>
    <col min="5131" max="5131" width="15.7109375" style="163" customWidth="1"/>
    <col min="5132" max="5132" width="12.140625" style="163" customWidth="1"/>
    <col min="5133" max="5133" width="10.7109375" style="163" customWidth="1"/>
    <col min="5134" max="5134" width="19.7109375" style="163" customWidth="1"/>
    <col min="5135" max="5135" width="28.5703125" style="163" customWidth="1"/>
    <col min="5136" max="5136" width="27.140625" style="163" customWidth="1"/>
    <col min="5137" max="5139" width="27.7109375" style="163" customWidth="1"/>
    <col min="5140" max="5143" width="26.28515625" style="163" customWidth="1"/>
    <col min="5144" max="5144" width="53.140625" style="163" customWidth="1"/>
    <col min="5145" max="5145" width="44.7109375" style="163" bestFit="1" customWidth="1"/>
    <col min="5146" max="5146" width="20" style="163" bestFit="1" customWidth="1"/>
    <col min="5147" max="5170" width="0" style="163" hidden="1" customWidth="1"/>
    <col min="5171" max="5292" width="9.140625" style="163"/>
    <col min="5293" max="5293" width="9.140625" style="163" customWidth="1"/>
    <col min="5294" max="5294" width="45.42578125" style="163" customWidth="1"/>
    <col min="5295" max="5297" width="9.140625" style="163" customWidth="1"/>
    <col min="5298" max="5298" width="76" style="163" customWidth="1"/>
    <col min="5299" max="5299" width="15.5703125" style="163" customWidth="1"/>
    <col min="5300" max="5300" width="15.85546875" style="163" customWidth="1"/>
    <col min="5301" max="5302" width="13.140625" style="163" customWidth="1"/>
    <col min="5303" max="5303" width="25.140625" style="163" customWidth="1"/>
    <col min="5304" max="5304" width="41.140625" style="163" customWidth="1"/>
    <col min="5305" max="5307" width="24.85546875" style="163" customWidth="1"/>
    <col min="5308" max="5312" width="0" style="163" hidden="1" customWidth="1"/>
    <col min="5313" max="5313" width="10.28515625" style="163" bestFit="1" customWidth="1"/>
    <col min="5314" max="5314" width="15.85546875" style="163" bestFit="1" customWidth="1"/>
    <col min="5315" max="5322" width="0" style="163" hidden="1" customWidth="1"/>
    <col min="5323" max="5323" width="9.28515625" style="163" bestFit="1" customWidth="1"/>
    <col min="5324" max="5324" width="13.5703125" style="163" bestFit="1" customWidth="1"/>
    <col min="5325" max="5325" width="20.7109375" style="163" bestFit="1" customWidth="1"/>
    <col min="5326" max="5329" width="14.42578125" style="163" customWidth="1"/>
    <col min="5330" max="5330" width="16.42578125" style="163" bestFit="1" customWidth="1"/>
    <col min="5331" max="5331" width="17.7109375" style="163" bestFit="1" customWidth="1"/>
    <col min="5332" max="5335" width="14.5703125" style="163" customWidth="1"/>
    <col min="5336" max="5336" width="14.42578125" style="163" bestFit="1" customWidth="1"/>
    <col min="5337" max="5337" width="15" style="163" bestFit="1" customWidth="1"/>
    <col min="5338" max="5341" width="15" style="163" customWidth="1"/>
    <col min="5342" max="5342" width="15.7109375" style="163" bestFit="1" customWidth="1"/>
    <col min="5343" max="5343" width="19.140625" style="163" bestFit="1" customWidth="1"/>
    <col min="5344" max="5344" width="12.85546875" style="163" bestFit="1" customWidth="1"/>
    <col min="5345" max="5345" width="9" style="163" bestFit="1" customWidth="1"/>
    <col min="5346" max="5346" width="11.7109375" style="163" bestFit="1" customWidth="1"/>
    <col min="5347" max="5347" width="23.5703125" style="163" bestFit="1" customWidth="1"/>
    <col min="5348" max="5348" width="24.42578125" style="163" bestFit="1" customWidth="1"/>
    <col min="5349" max="5350" width="0" style="163" hidden="1" customWidth="1"/>
    <col min="5351" max="5351" width="14.42578125" style="163" bestFit="1" customWidth="1"/>
    <col min="5352" max="5352" width="41.5703125" style="163" bestFit="1" customWidth="1"/>
    <col min="5353" max="5353" width="8.5703125" style="163" bestFit="1" customWidth="1"/>
    <col min="5354" max="5354" width="29.140625" style="163" bestFit="1" customWidth="1"/>
    <col min="5355" max="5355" width="8.5703125" style="163" bestFit="1" customWidth="1"/>
    <col min="5356" max="5356" width="31.7109375" style="163" bestFit="1" customWidth="1"/>
    <col min="5357" max="5357" width="8.5703125" style="163" bestFit="1" customWidth="1"/>
    <col min="5358" max="5358" width="12.5703125" style="163" bestFit="1" customWidth="1"/>
    <col min="5359" max="5359" width="14.140625" style="163" customWidth="1"/>
    <col min="5360" max="5360" width="11.42578125" style="163" bestFit="1" customWidth="1"/>
    <col min="5361" max="5368" width="6.28515625" style="163" bestFit="1" customWidth="1"/>
    <col min="5369" max="5369" width="6.7109375" style="163" bestFit="1" customWidth="1"/>
    <col min="5370" max="5370" width="7.28515625" style="163" bestFit="1" customWidth="1"/>
    <col min="5371" max="5371" width="22.140625" style="163" bestFit="1" customWidth="1"/>
    <col min="5372" max="5372" width="13.5703125" style="163" bestFit="1" customWidth="1"/>
    <col min="5373" max="5376" width="13.5703125" style="163" customWidth="1"/>
    <col min="5377" max="5377" width="3.28515625" style="163" customWidth="1"/>
    <col min="5378" max="5378" width="18.28515625" style="163" customWidth="1"/>
    <col min="5379" max="5382" width="12" style="163" customWidth="1"/>
    <col min="5383" max="5383" width="8.5703125" style="163" customWidth="1"/>
    <col min="5384" max="5384" width="11.42578125" style="163" customWidth="1"/>
    <col min="5385" max="5385" width="8.5703125" style="163" customWidth="1"/>
    <col min="5386" max="5386" width="11.5703125" style="163" customWidth="1"/>
    <col min="5387" max="5387" width="15.7109375" style="163" customWidth="1"/>
    <col min="5388" max="5388" width="12.140625" style="163" customWidth="1"/>
    <col min="5389" max="5389" width="10.7109375" style="163" customWidth="1"/>
    <col min="5390" max="5390" width="19.7109375" style="163" customWidth="1"/>
    <col min="5391" max="5391" width="28.5703125" style="163" customWidth="1"/>
    <col min="5392" max="5392" width="27.140625" style="163" customWidth="1"/>
    <col min="5393" max="5395" width="27.7109375" style="163" customWidth="1"/>
    <col min="5396" max="5399" width="26.28515625" style="163" customWidth="1"/>
    <col min="5400" max="5400" width="53.140625" style="163" customWidth="1"/>
    <col min="5401" max="5401" width="44.7109375" style="163" bestFit="1" customWidth="1"/>
    <col min="5402" max="5402" width="20" style="163" bestFit="1" customWidth="1"/>
    <col min="5403" max="5426" width="0" style="163" hidden="1" customWidth="1"/>
    <col min="5427" max="5548" width="9.140625" style="163"/>
    <col min="5549" max="5549" width="9.140625" style="163" customWidth="1"/>
    <col min="5550" max="5550" width="45.42578125" style="163" customWidth="1"/>
    <col min="5551" max="5553" width="9.140625" style="163" customWidth="1"/>
    <col min="5554" max="5554" width="76" style="163" customWidth="1"/>
    <col min="5555" max="5555" width="15.5703125" style="163" customWidth="1"/>
    <col min="5556" max="5556" width="15.85546875" style="163" customWidth="1"/>
    <col min="5557" max="5558" width="13.140625" style="163" customWidth="1"/>
    <col min="5559" max="5559" width="25.140625" style="163" customWidth="1"/>
    <col min="5560" max="5560" width="41.140625" style="163" customWidth="1"/>
    <col min="5561" max="5563" width="24.85546875" style="163" customWidth="1"/>
    <col min="5564" max="5568" width="0" style="163" hidden="1" customWidth="1"/>
    <col min="5569" max="5569" width="10.28515625" style="163" bestFit="1" customWidth="1"/>
    <col min="5570" max="5570" width="15.85546875" style="163" bestFit="1" customWidth="1"/>
    <col min="5571" max="5578" width="0" style="163" hidden="1" customWidth="1"/>
    <col min="5579" max="5579" width="9.28515625" style="163" bestFit="1" customWidth="1"/>
    <col min="5580" max="5580" width="13.5703125" style="163" bestFit="1" customWidth="1"/>
    <col min="5581" max="5581" width="20.7109375" style="163" bestFit="1" customWidth="1"/>
    <col min="5582" max="5585" width="14.42578125" style="163" customWidth="1"/>
    <col min="5586" max="5586" width="16.42578125" style="163" bestFit="1" customWidth="1"/>
    <col min="5587" max="5587" width="17.7109375" style="163" bestFit="1" customWidth="1"/>
    <col min="5588" max="5591" width="14.5703125" style="163" customWidth="1"/>
    <col min="5592" max="5592" width="14.42578125" style="163" bestFit="1" customWidth="1"/>
    <col min="5593" max="5593" width="15" style="163" bestFit="1" customWidth="1"/>
    <col min="5594" max="5597" width="15" style="163" customWidth="1"/>
    <col min="5598" max="5598" width="15.7109375" style="163" bestFit="1" customWidth="1"/>
    <col min="5599" max="5599" width="19.140625" style="163" bestFit="1" customWidth="1"/>
    <col min="5600" max="5600" width="12.85546875" style="163" bestFit="1" customWidth="1"/>
    <col min="5601" max="5601" width="9" style="163" bestFit="1" customWidth="1"/>
    <col min="5602" max="5602" width="11.7109375" style="163" bestFit="1" customWidth="1"/>
    <col min="5603" max="5603" width="23.5703125" style="163" bestFit="1" customWidth="1"/>
    <col min="5604" max="5604" width="24.42578125" style="163" bestFit="1" customWidth="1"/>
    <col min="5605" max="5606" width="0" style="163" hidden="1" customWidth="1"/>
    <col min="5607" max="5607" width="14.42578125" style="163" bestFit="1" customWidth="1"/>
    <col min="5608" max="5608" width="41.5703125" style="163" bestFit="1" customWidth="1"/>
    <col min="5609" max="5609" width="8.5703125" style="163" bestFit="1" customWidth="1"/>
    <col min="5610" max="5610" width="29.140625" style="163" bestFit="1" customWidth="1"/>
    <col min="5611" max="5611" width="8.5703125" style="163" bestFit="1" customWidth="1"/>
    <col min="5612" max="5612" width="31.7109375" style="163" bestFit="1" customWidth="1"/>
    <col min="5613" max="5613" width="8.5703125" style="163" bestFit="1" customWidth="1"/>
    <col min="5614" max="5614" width="12.5703125" style="163" bestFit="1" customWidth="1"/>
    <col min="5615" max="5615" width="14.140625" style="163" customWidth="1"/>
    <col min="5616" max="5616" width="11.42578125" style="163" bestFit="1" customWidth="1"/>
    <col min="5617" max="5624" width="6.28515625" style="163" bestFit="1" customWidth="1"/>
    <col min="5625" max="5625" width="6.7109375" style="163" bestFit="1" customWidth="1"/>
    <col min="5626" max="5626" width="7.28515625" style="163" bestFit="1" customWidth="1"/>
    <col min="5627" max="5627" width="22.140625" style="163" bestFit="1" customWidth="1"/>
    <col min="5628" max="5628" width="13.5703125" style="163" bestFit="1" customWidth="1"/>
    <col min="5629" max="5632" width="13.5703125" style="163" customWidth="1"/>
    <col min="5633" max="5633" width="3.28515625" style="163" customWidth="1"/>
    <col min="5634" max="5634" width="18.28515625" style="163" customWidth="1"/>
    <col min="5635" max="5638" width="12" style="163" customWidth="1"/>
    <col min="5639" max="5639" width="8.5703125" style="163" customWidth="1"/>
    <col min="5640" max="5640" width="11.42578125" style="163" customWidth="1"/>
    <col min="5641" max="5641" width="8.5703125" style="163" customWidth="1"/>
    <col min="5642" max="5642" width="11.5703125" style="163" customWidth="1"/>
    <col min="5643" max="5643" width="15.7109375" style="163" customWidth="1"/>
    <col min="5644" max="5644" width="12.140625" style="163" customWidth="1"/>
    <col min="5645" max="5645" width="10.7109375" style="163" customWidth="1"/>
    <col min="5646" max="5646" width="19.7109375" style="163" customWidth="1"/>
    <col min="5647" max="5647" width="28.5703125" style="163" customWidth="1"/>
    <col min="5648" max="5648" width="27.140625" style="163" customWidth="1"/>
    <col min="5649" max="5651" width="27.7109375" style="163" customWidth="1"/>
    <col min="5652" max="5655" width="26.28515625" style="163" customWidth="1"/>
    <col min="5656" max="5656" width="53.140625" style="163" customWidth="1"/>
    <col min="5657" max="5657" width="44.7109375" style="163" bestFit="1" customWidth="1"/>
    <col min="5658" max="5658" width="20" style="163" bestFit="1" customWidth="1"/>
    <col min="5659" max="5682" width="0" style="163" hidden="1" customWidth="1"/>
    <col min="5683" max="5804" width="9.140625" style="163"/>
    <col min="5805" max="5805" width="9.140625" style="163" customWidth="1"/>
    <col min="5806" max="5806" width="45.42578125" style="163" customWidth="1"/>
    <col min="5807" max="5809" width="9.140625" style="163" customWidth="1"/>
    <col min="5810" max="5810" width="76" style="163" customWidth="1"/>
    <col min="5811" max="5811" width="15.5703125" style="163" customWidth="1"/>
    <col min="5812" max="5812" width="15.85546875" style="163" customWidth="1"/>
    <col min="5813" max="5814" width="13.140625" style="163" customWidth="1"/>
    <col min="5815" max="5815" width="25.140625" style="163" customWidth="1"/>
    <col min="5816" max="5816" width="41.140625" style="163" customWidth="1"/>
    <col min="5817" max="5819" width="24.85546875" style="163" customWidth="1"/>
    <col min="5820" max="5824" width="0" style="163" hidden="1" customWidth="1"/>
    <col min="5825" max="5825" width="10.28515625" style="163" bestFit="1" customWidth="1"/>
    <col min="5826" max="5826" width="15.85546875" style="163" bestFit="1" customWidth="1"/>
    <col min="5827" max="5834" width="0" style="163" hidden="1" customWidth="1"/>
    <col min="5835" max="5835" width="9.28515625" style="163" bestFit="1" customWidth="1"/>
    <col min="5836" max="5836" width="13.5703125" style="163" bestFit="1" customWidth="1"/>
    <col min="5837" max="5837" width="20.7109375" style="163" bestFit="1" customWidth="1"/>
    <col min="5838" max="5841" width="14.42578125" style="163" customWidth="1"/>
    <col min="5842" max="5842" width="16.42578125" style="163" bestFit="1" customWidth="1"/>
    <col min="5843" max="5843" width="17.7109375" style="163" bestFit="1" customWidth="1"/>
    <col min="5844" max="5847" width="14.5703125" style="163" customWidth="1"/>
    <col min="5848" max="5848" width="14.42578125" style="163" bestFit="1" customWidth="1"/>
    <col min="5849" max="5849" width="15" style="163" bestFit="1" customWidth="1"/>
    <col min="5850" max="5853" width="15" style="163" customWidth="1"/>
    <col min="5854" max="5854" width="15.7109375" style="163" bestFit="1" customWidth="1"/>
    <col min="5855" max="5855" width="19.140625" style="163" bestFit="1" customWidth="1"/>
    <col min="5856" max="5856" width="12.85546875" style="163" bestFit="1" customWidth="1"/>
    <col min="5857" max="5857" width="9" style="163" bestFit="1" customWidth="1"/>
    <col min="5858" max="5858" width="11.7109375" style="163" bestFit="1" customWidth="1"/>
    <col min="5859" max="5859" width="23.5703125" style="163" bestFit="1" customWidth="1"/>
    <col min="5860" max="5860" width="24.42578125" style="163" bestFit="1" customWidth="1"/>
    <col min="5861" max="5862" width="0" style="163" hidden="1" customWidth="1"/>
    <col min="5863" max="5863" width="14.42578125" style="163" bestFit="1" customWidth="1"/>
    <col min="5864" max="5864" width="41.5703125" style="163" bestFit="1" customWidth="1"/>
    <col min="5865" max="5865" width="8.5703125" style="163" bestFit="1" customWidth="1"/>
    <col min="5866" max="5866" width="29.140625" style="163" bestFit="1" customWidth="1"/>
    <col min="5867" max="5867" width="8.5703125" style="163" bestFit="1" customWidth="1"/>
    <col min="5868" max="5868" width="31.7109375" style="163" bestFit="1" customWidth="1"/>
    <col min="5869" max="5869" width="8.5703125" style="163" bestFit="1" customWidth="1"/>
    <col min="5870" max="5870" width="12.5703125" style="163" bestFit="1" customWidth="1"/>
    <col min="5871" max="5871" width="14.140625" style="163" customWidth="1"/>
    <col min="5872" max="5872" width="11.42578125" style="163" bestFit="1" customWidth="1"/>
    <col min="5873" max="5880" width="6.28515625" style="163" bestFit="1" customWidth="1"/>
    <col min="5881" max="5881" width="6.7109375" style="163" bestFit="1" customWidth="1"/>
    <col min="5882" max="5882" width="7.28515625" style="163" bestFit="1" customWidth="1"/>
    <col min="5883" max="5883" width="22.140625" style="163" bestFit="1" customWidth="1"/>
    <col min="5884" max="5884" width="13.5703125" style="163" bestFit="1" customWidth="1"/>
    <col min="5885" max="5888" width="13.5703125" style="163" customWidth="1"/>
    <col min="5889" max="5889" width="3.28515625" style="163" customWidth="1"/>
    <col min="5890" max="5890" width="18.28515625" style="163" customWidth="1"/>
    <col min="5891" max="5894" width="12" style="163" customWidth="1"/>
    <col min="5895" max="5895" width="8.5703125" style="163" customWidth="1"/>
    <col min="5896" max="5896" width="11.42578125" style="163" customWidth="1"/>
    <col min="5897" max="5897" width="8.5703125" style="163" customWidth="1"/>
    <col min="5898" max="5898" width="11.5703125" style="163" customWidth="1"/>
    <col min="5899" max="5899" width="15.7109375" style="163" customWidth="1"/>
    <col min="5900" max="5900" width="12.140625" style="163" customWidth="1"/>
    <col min="5901" max="5901" width="10.7109375" style="163" customWidth="1"/>
    <col min="5902" max="5902" width="19.7109375" style="163" customWidth="1"/>
    <col min="5903" max="5903" width="28.5703125" style="163" customWidth="1"/>
    <col min="5904" max="5904" width="27.140625" style="163" customWidth="1"/>
    <col min="5905" max="5907" width="27.7109375" style="163" customWidth="1"/>
    <col min="5908" max="5911" width="26.28515625" style="163" customWidth="1"/>
    <col min="5912" max="5912" width="53.140625" style="163" customWidth="1"/>
    <col min="5913" max="5913" width="44.7109375" style="163" bestFit="1" customWidth="1"/>
    <col min="5914" max="5914" width="20" style="163" bestFit="1" customWidth="1"/>
    <col min="5915" max="5938" width="0" style="163" hidden="1" customWidth="1"/>
    <col min="5939" max="6060" width="9.140625" style="163"/>
    <col min="6061" max="6061" width="9.140625" style="163" customWidth="1"/>
    <col min="6062" max="6062" width="45.42578125" style="163" customWidth="1"/>
    <col min="6063" max="6065" width="9.140625" style="163" customWidth="1"/>
    <col min="6066" max="6066" width="76" style="163" customWidth="1"/>
    <col min="6067" max="6067" width="15.5703125" style="163" customWidth="1"/>
    <col min="6068" max="6068" width="15.85546875" style="163" customWidth="1"/>
    <col min="6069" max="6070" width="13.140625" style="163" customWidth="1"/>
    <col min="6071" max="6071" width="25.140625" style="163" customWidth="1"/>
    <col min="6072" max="6072" width="41.140625" style="163" customWidth="1"/>
    <col min="6073" max="6075" width="24.85546875" style="163" customWidth="1"/>
    <col min="6076" max="6080" width="0" style="163" hidden="1" customWidth="1"/>
    <col min="6081" max="6081" width="10.28515625" style="163" bestFit="1" customWidth="1"/>
    <col min="6082" max="6082" width="15.85546875" style="163" bestFit="1" customWidth="1"/>
    <col min="6083" max="6090" width="0" style="163" hidden="1" customWidth="1"/>
    <col min="6091" max="6091" width="9.28515625" style="163" bestFit="1" customWidth="1"/>
    <col min="6092" max="6092" width="13.5703125" style="163" bestFit="1" customWidth="1"/>
    <col min="6093" max="6093" width="20.7109375" style="163" bestFit="1" customWidth="1"/>
    <col min="6094" max="6097" width="14.42578125" style="163" customWidth="1"/>
    <col min="6098" max="6098" width="16.42578125" style="163" bestFit="1" customWidth="1"/>
    <col min="6099" max="6099" width="17.7109375" style="163" bestFit="1" customWidth="1"/>
    <col min="6100" max="6103" width="14.5703125" style="163" customWidth="1"/>
    <col min="6104" max="6104" width="14.42578125" style="163" bestFit="1" customWidth="1"/>
    <col min="6105" max="6105" width="15" style="163" bestFit="1" customWidth="1"/>
    <col min="6106" max="6109" width="15" style="163" customWidth="1"/>
    <col min="6110" max="6110" width="15.7109375" style="163" bestFit="1" customWidth="1"/>
    <col min="6111" max="6111" width="19.140625" style="163" bestFit="1" customWidth="1"/>
    <col min="6112" max="6112" width="12.85546875" style="163" bestFit="1" customWidth="1"/>
    <col min="6113" max="6113" width="9" style="163" bestFit="1" customWidth="1"/>
    <col min="6114" max="6114" width="11.7109375" style="163" bestFit="1" customWidth="1"/>
    <col min="6115" max="6115" width="23.5703125" style="163" bestFit="1" customWidth="1"/>
    <col min="6116" max="6116" width="24.42578125" style="163" bestFit="1" customWidth="1"/>
    <col min="6117" max="6118" width="0" style="163" hidden="1" customWidth="1"/>
    <col min="6119" max="6119" width="14.42578125" style="163" bestFit="1" customWidth="1"/>
    <col min="6120" max="6120" width="41.5703125" style="163" bestFit="1" customWidth="1"/>
    <col min="6121" max="6121" width="8.5703125" style="163" bestFit="1" customWidth="1"/>
    <col min="6122" max="6122" width="29.140625" style="163" bestFit="1" customWidth="1"/>
    <col min="6123" max="6123" width="8.5703125" style="163" bestFit="1" customWidth="1"/>
    <col min="6124" max="6124" width="31.7109375" style="163" bestFit="1" customWidth="1"/>
    <col min="6125" max="6125" width="8.5703125" style="163" bestFit="1" customWidth="1"/>
    <col min="6126" max="6126" width="12.5703125" style="163" bestFit="1" customWidth="1"/>
    <col min="6127" max="6127" width="14.140625" style="163" customWidth="1"/>
    <col min="6128" max="6128" width="11.42578125" style="163" bestFit="1" customWidth="1"/>
    <col min="6129" max="6136" width="6.28515625" style="163" bestFit="1" customWidth="1"/>
    <col min="6137" max="6137" width="6.7109375" style="163" bestFit="1" customWidth="1"/>
    <col min="6138" max="6138" width="7.28515625" style="163" bestFit="1" customWidth="1"/>
    <col min="6139" max="6139" width="22.140625" style="163" bestFit="1" customWidth="1"/>
    <col min="6140" max="6140" width="13.5703125" style="163" bestFit="1" customWidth="1"/>
    <col min="6141" max="6144" width="13.5703125" style="163" customWidth="1"/>
    <col min="6145" max="6145" width="3.28515625" style="163" customWidth="1"/>
    <col min="6146" max="6146" width="18.28515625" style="163" customWidth="1"/>
    <col min="6147" max="6150" width="12" style="163" customWidth="1"/>
    <col min="6151" max="6151" width="8.5703125" style="163" customWidth="1"/>
    <col min="6152" max="6152" width="11.42578125" style="163" customWidth="1"/>
    <col min="6153" max="6153" width="8.5703125" style="163" customWidth="1"/>
    <col min="6154" max="6154" width="11.5703125" style="163" customWidth="1"/>
    <col min="6155" max="6155" width="15.7109375" style="163" customWidth="1"/>
    <col min="6156" max="6156" width="12.140625" style="163" customWidth="1"/>
    <col min="6157" max="6157" width="10.7109375" style="163" customWidth="1"/>
    <col min="6158" max="6158" width="19.7109375" style="163" customWidth="1"/>
    <col min="6159" max="6159" width="28.5703125" style="163" customWidth="1"/>
    <col min="6160" max="6160" width="27.140625" style="163" customWidth="1"/>
    <col min="6161" max="6163" width="27.7109375" style="163" customWidth="1"/>
    <col min="6164" max="6167" width="26.28515625" style="163" customWidth="1"/>
    <col min="6168" max="6168" width="53.140625" style="163" customWidth="1"/>
    <col min="6169" max="6169" width="44.7109375" style="163" bestFit="1" customWidth="1"/>
    <col min="6170" max="6170" width="20" style="163" bestFit="1" customWidth="1"/>
    <col min="6171" max="6194" width="0" style="163" hidden="1" customWidth="1"/>
    <col min="6195" max="6316" width="9.140625" style="163"/>
    <col min="6317" max="6317" width="9.140625" style="163" customWidth="1"/>
    <col min="6318" max="6318" width="45.42578125" style="163" customWidth="1"/>
    <col min="6319" max="6321" width="9.140625" style="163" customWidth="1"/>
    <col min="6322" max="6322" width="76" style="163" customWidth="1"/>
    <col min="6323" max="6323" width="15.5703125" style="163" customWidth="1"/>
    <col min="6324" max="6324" width="15.85546875" style="163" customWidth="1"/>
    <col min="6325" max="6326" width="13.140625" style="163" customWidth="1"/>
    <col min="6327" max="6327" width="25.140625" style="163" customWidth="1"/>
    <col min="6328" max="6328" width="41.140625" style="163" customWidth="1"/>
    <col min="6329" max="6331" width="24.85546875" style="163" customWidth="1"/>
    <col min="6332" max="6336" width="0" style="163" hidden="1" customWidth="1"/>
    <col min="6337" max="6337" width="10.28515625" style="163" bestFit="1" customWidth="1"/>
    <col min="6338" max="6338" width="15.85546875" style="163" bestFit="1" customWidth="1"/>
    <col min="6339" max="6346" width="0" style="163" hidden="1" customWidth="1"/>
    <col min="6347" max="6347" width="9.28515625" style="163" bestFit="1" customWidth="1"/>
    <col min="6348" max="6348" width="13.5703125" style="163" bestFit="1" customWidth="1"/>
    <col min="6349" max="6349" width="20.7109375" style="163" bestFit="1" customWidth="1"/>
    <col min="6350" max="6353" width="14.42578125" style="163" customWidth="1"/>
    <col min="6354" max="6354" width="16.42578125" style="163" bestFit="1" customWidth="1"/>
    <col min="6355" max="6355" width="17.7109375" style="163" bestFit="1" customWidth="1"/>
    <col min="6356" max="6359" width="14.5703125" style="163" customWidth="1"/>
    <col min="6360" max="6360" width="14.42578125" style="163" bestFit="1" customWidth="1"/>
    <col min="6361" max="6361" width="15" style="163" bestFit="1" customWidth="1"/>
    <col min="6362" max="6365" width="15" style="163" customWidth="1"/>
    <col min="6366" max="6366" width="15.7109375" style="163" bestFit="1" customWidth="1"/>
    <col min="6367" max="6367" width="19.140625" style="163" bestFit="1" customWidth="1"/>
    <col min="6368" max="6368" width="12.85546875" style="163" bestFit="1" customWidth="1"/>
    <col min="6369" max="6369" width="9" style="163" bestFit="1" customWidth="1"/>
    <col min="6370" max="6370" width="11.7109375" style="163" bestFit="1" customWidth="1"/>
    <col min="6371" max="6371" width="23.5703125" style="163" bestFit="1" customWidth="1"/>
    <col min="6372" max="6372" width="24.42578125" style="163" bestFit="1" customWidth="1"/>
    <col min="6373" max="6374" width="0" style="163" hidden="1" customWidth="1"/>
    <col min="6375" max="6375" width="14.42578125" style="163" bestFit="1" customWidth="1"/>
    <col min="6376" max="6376" width="41.5703125" style="163" bestFit="1" customWidth="1"/>
    <col min="6377" max="6377" width="8.5703125" style="163" bestFit="1" customWidth="1"/>
    <col min="6378" max="6378" width="29.140625" style="163" bestFit="1" customWidth="1"/>
    <col min="6379" max="6379" width="8.5703125" style="163" bestFit="1" customWidth="1"/>
    <col min="6380" max="6380" width="31.7109375" style="163" bestFit="1" customWidth="1"/>
    <col min="6381" max="6381" width="8.5703125" style="163" bestFit="1" customWidth="1"/>
    <col min="6382" max="6382" width="12.5703125" style="163" bestFit="1" customWidth="1"/>
    <col min="6383" max="6383" width="14.140625" style="163" customWidth="1"/>
    <col min="6384" max="6384" width="11.42578125" style="163" bestFit="1" customWidth="1"/>
    <col min="6385" max="6392" width="6.28515625" style="163" bestFit="1" customWidth="1"/>
    <col min="6393" max="6393" width="6.7109375" style="163" bestFit="1" customWidth="1"/>
    <col min="6394" max="6394" width="7.28515625" style="163" bestFit="1" customWidth="1"/>
    <col min="6395" max="6395" width="22.140625" style="163" bestFit="1" customWidth="1"/>
    <col min="6396" max="6396" width="13.5703125" style="163" bestFit="1" customWidth="1"/>
    <col min="6397" max="6400" width="13.5703125" style="163" customWidth="1"/>
    <col min="6401" max="6401" width="3.28515625" style="163" customWidth="1"/>
    <col min="6402" max="6402" width="18.28515625" style="163" customWidth="1"/>
    <col min="6403" max="6406" width="12" style="163" customWidth="1"/>
    <col min="6407" max="6407" width="8.5703125" style="163" customWidth="1"/>
    <col min="6408" max="6408" width="11.42578125" style="163" customWidth="1"/>
    <col min="6409" max="6409" width="8.5703125" style="163" customWidth="1"/>
    <col min="6410" max="6410" width="11.5703125" style="163" customWidth="1"/>
    <col min="6411" max="6411" width="15.7109375" style="163" customWidth="1"/>
    <col min="6412" max="6412" width="12.140625" style="163" customWidth="1"/>
    <col min="6413" max="6413" width="10.7109375" style="163" customWidth="1"/>
    <col min="6414" max="6414" width="19.7109375" style="163" customWidth="1"/>
    <col min="6415" max="6415" width="28.5703125" style="163" customWidth="1"/>
    <col min="6416" max="6416" width="27.140625" style="163" customWidth="1"/>
    <col min="6417" max="6419" width="27.7109375" style="163" customWidth="1"/>
    <col min="6420" max="6423" width="26.28515625" style="163" customWidth="1"/>
    <col min="6424" max="6424" width="53.140625" style="163" customWidth="1"/>
    <col min="6425" max="6425" width="44.7109375" style="163" bestFit="1" customWidth="1"/>
    <col min="6426" max="6426" width="20" style="163" bestFit="1" customWidth="1"/>
    <col min="6427" max="6450" width="0" style="163" hidden="1" customWidth="1"/>
    <col min="6451" max="6572" width="9.140625" style="163"/>
    <col min="6573" max="6573" width="9.140625" style="163" customWidth="1"/>
    <col min="6574" max="6574" width="45.42578125" style="163" customWidth="1"/>
    <col min="6575" max="6577" width="9.140625" style="163" customWidth="1"/>
    <col min="6578" max="6578" width="76" style="163" customWidth="1"/>
    <col min="6579" max="6579" width="15.5703125" style="163" customWidth="1"/>
    <col min="6580" max="6580" width="15.85546875" style="163" customWidth="1"/>
    <col min="6581" max="6582" width="13.140625" style="163" customWidth="1"/>
    <col min="6583" max="6583" width="25.140625" style="163" customWidth="1"/>
    <col min="6584" max="6584" width="41.140625" style="163" customWidth="1"/>
    <col min="6585" max="6587" width="24.85546875" style="163" customWidth="1"/>
    <col min="6588" max="6592" width="0" style="163" hidden="1" customWidth="1"/>
    <col min="6593" max="6593" width="10.28515625" style="163" bestFit="1" customWidth="1"/>
    <col min="6594" max="6594" width="15.85546875" style="163" bestFit="1" customWidth="1"/>
    <col min="6595" max="6602" width="0" style="163" hidden="1" customWidth="1"/>
    <col min="6603" max="6603" width="9.28515625" style="163" bestFit="1" customWidth="1"/>
    <col min="6604" max="6604" width="13.5703125" style="163" bestFit="1" customWidth="1"/>
    <col min="6605" max="6605" width="20.7109375" style="163" bestFit="1" customWidth="1"/>
    <col min="6606" max="6609" width="14.42578125" style="163" customWidth="1"/>
    <col min="6610" max="6610" width="16.42578125" style="163" bestFit="1" customWidth="1"/>
    <col min="6611" max="6611" width="17.7109375" style="163" bestFit="1" customWidth="1"/>
    <col min="6612" max="6615" width="14.5703125" style="163" customWidth="1"/>
    <col min="6616" max="6616" width="14.42578125" style="163" bestFit="1" customWidth="1"/>
    <col min="6617" max="6617" width="15" style="163" bestFit="1" customWidth="1"/>
    <col min="6618" max="6621" width="15" style="163" customWidth="1"/>
    <col min="6622" max="6622" width="15.7109375" style="163" bestFit="1" customWidth="1"/>
    <col min="6623" max="6623" width="19.140625" style="163" bestFit="1" customWidth="1"/>
    <col min="6624" max="6624" width="12.85546875" style="163" bestFit="1" customWidth="1"/>
    <col min="6625" max="6625" width="9" style="163" bestFit="1" customWidth="1"/>
    <col min="6626" max="6626" width="11.7109375" style="163" bestFit="1" customWidth="1"/>
    <col min="6627" max="6627" width="23.5703125" style="163" bestFit="1" customWidth="1"/>
    <col min="6628" max="6628" width="24.42578125" style="163" bestFit="1" customWidth="1"/>
    <col min="6629" max="6630" width="0" style="163" hidden="1" customWidth="1"/>
    <col min="6631" max="6631" width="14.42578125" style="163" bestFit="1" customWidth="1"/>
    <col min="6632" max="6632" width="41.5703125" style="163" bestFit="1" customWidth="1"/>
    <col min="6633" max="6633" width="8.5703125" style="163" bestFit="1" customWidth="1"/>
    <col min="6634" max="6634" width="29.140625" style="163" bestFit="1" customWidth="1"/>
    <col min="6635" max="6635" width="8.5703125" style="163" bestFit="1" customWidth="1"/>
    <col min="6636" max="6636" width="31.7109375" style="163" bestFit="1" customWidth="1"/>
    <col min="6637" max="6637" width="8.5703125" style="163" bestFit="1" customWidth="1"/>
    <col min="6638" max="6638" width="12.5703125" style="163" bestFit="1" customWidth="1"/>
    <col min="6639" max="6639" width="14.140625" style="163" customWidth="1"/>
    <col min="6640" max="6640" width="11.42578125" style="163" bestFit="1" customWidth="1"/>
    <col min="6641" max="6648" width="6.28515625" style="163" bestFit="1" customWidth="1"/>
    <col min="6649" max="6649" width="6.7109375" style="163" bestFit="1" customWidth="1"/>
    <col min="6650" max="6650" width="7.28515625" style="163" bestFit="1" customWidth="1"/>
    <col min="6651" max="6651" width="22.140625" style="163" bestFit="1" customWidth="1"/>
    <col min="6652" max="6652" width="13.5703125" style="163" bestFit="1" customWidth="1"/>
    <col min="6653" max="6656" width="13.5703125" style="163" customWidth="1"/>
    <col min="6657" max="6657" width="3.28515625" style="163" customWidth="1"/>
    <col min="6658" max="6658" width="18.28515625" style="163" customWidth="1"/>
    <col min="6659" max="6662" width="12" style="163" customWidth="1"/>
    <col min="6663" max="6663" width="8.5703125" style="163" customWidth="1"/>
    <col min="6664" max="6664" width="11.42578125" style="163" customWidth="1"/>
    <col min="6665" max="6665" width="8.5703125" style="163" customWidth="1"/>
    <col min="6666" max="6666" width="11.5703125" style="163" customWidth="1"/>
    <col min="6667" max="6667" width="15.7109375" style="163" customWidth="1"/>
    <col min="6668" max="6668" width="12.140625" style="163" customWidth="1"/>
    <col min="6669" max="6669" width="10.7109375" style="163" customWidth="1"/>
    <col min="6670" max="6670" width="19.7109375" style="163" customWidth="1"/>
    <col min="6671" max="6671" width="28.5703125" style="163" customWidth="1"/>
    <col min="6672" max="6672" width="27.140625" style="163" customWidth="1"/>
    <col min="6673" max="6675" width="27.7109375" style="163" customWidth="1"/>
    <col min="6676" max="6679" width="26.28515625" style="163" customWidth="1"/>
    <col min="6680" max="6680" width="53.140625" style="163" customWidth="1"/>
    <col min="6681" max="6681" width="44.7109375" style="163" bestFit="1" customWidth="1"/>
    <col min="6682" max="6682" width="20" style="163" bestFit="1" customWidth="1"/>
    <col min="6683" max="6706" width="0" style="163" hidden="1" customWidth="1"/>
    <col min="6707" max="6828" width="9.140625" style="163"/>
    <col min="6829" max="6829" width="9.140625" style="163" customWidth="1"/>
    <col min="6830" max="6830" width="45.42578125" style="163" customWidth="1"/>
    <col min="6831" max="6833" width="9.140625" style="163" customWidth="1"/>
    <col min="6834" max="6834" width="76" style="163" customWidth="1"/>
    <col min="6835" max="6835" width="15.5703125" style="163" customWidth="1"/>
    <col min="6836" max="6836" width="15.85546875" style="163" customWidth="1"/>
    <col min="6837" max="6838" width="13.140625" style="163" customWidth="1"/>
    <col min="6839" max="6839" width="25.140625" style="163" customWidth="1"/>
    <col min="6840" max="6840" width="41.140625" style="163" customWidth="1"/>
    <col min="6841" max="6843" width="24.85546875" style="163" customWidth="1"/>
    <col min="6844" max="6848" width="0" style="163" hidden="1" customWidth="1"/>
    <col min="6849" max="6849" width="10.28515625" style="163" bestFit="1" customWidth="1"/>
    <col min="6850" max="6850" width="15.85546875" style="163" bestFit="1" customWidth="1"/>
    <col min="6851" max="6858" width="0" style="163" hidden="1" customWidth="1"/>
    <col min="6859" max="6859" width="9.28515625" style="163" bestFit="1" customWidth="1"/>
    <col min="6860" max="6860" width="13.5703125" style="163" bestFit="1" customWidth="1"/>
    <col min="6861" max="6861" width="20.7109375" style="163" bestFit="1" customWidth="1"/>
    <col min="6862" max="6865" width="14.42578125" style="163" customWidth="1"/>
    <col min="6866" max="6866" width="16.42578125" style="163" bestFit="1" customWidth="1"/>
    <col min="6867" max="6867" width="17.7109375" style="163" bestFit="1" customWidth="1"/>
    <col min="6868" max="6871" width="14.5703125" style="163" customWidth="1"/>
    <col min="6872" max="6872" width="14.42578125" style="163" bestFit="1" customWidth="1"/>
    <col min="6873" max="6873" width="15" style="163" bestFit="1" customWidth="1"/>
    <col min="6874" max="6877" width="15" style="163" customWidth="1"/>
    <col min="6878" max="6878" width="15.7109375" style="163" bestFit="1" customWidth="1"/>
    <col min="6879" max="6879" width="19.140625" style="163" bestFit="1" customWidth="1"/>
    <col min="6880" max="6880" width="12.85546875" style="163" bestFit="1" customWidth="1"/>
    <col min="6881" max="6881" width="9" style="163" bestFit="1" customWidth="1"/>
    <col min="6882" max="6882" width="11.7109375" style="163" bestFit="1" customWidth="1"/>
    <col min="6883" max="6883" width="23.5703125" style="163" bestFit="1" customWidth="1"/>
    <col min="6884" max="6884" width="24.42578125" style="163" bestFit="1" customWidth="1"/>
    <col min="6885" max="6886" width="0" style="163" hidden="1" customWidth="1"/>
    <col min="6887" max="6887" width="14.42578125" style="163" bestFit="1" customWidth="1"/>
    <col min="6888" max="6888" width="41.5703125" style="163" bestFit="1" customWidth="1"/>
    <col min="6889" max="6889" width="8.5703125" style="163" bestFit="1" customWidth="1"/>
    <col min="6890" max="6890" width="29.140625" style="163" bestFit="1" customWidth="1"/>
    <col min="6891" max="6891" width="8.5703125" style="163" bestFit="1" customWidth="1"/>
    <col min="6892" max="6892" width="31.7109375" style="163" bestFit="1" customWidth="1"/>
    <col min="6893" max="6893" width="8.5703125" style="163" bestFit="1" customWidth="1"/>
    <col min="6894" max="6894" width="12.5703125" style="163" bestFit="1" customWidth="1"/>
    <col min="6895" max="6895" width="14.140625" style="163" customWidth="1"/>
    <col min="6896" max="6896" width="11.42578125" style="163" bestFit="1" customWidth="1"/>
    <col min="6897" max="6904" width="6.28515625" style="163" bestFit="1" customWidth="1"/>
    <col min="6905" max="6905" width="6.7109375" style="163" bestFit="1" customWidth="1"/>
    <col min="6906" max="6906" width="7.28515625" style="163" bestFit="1" customWidth="1"/>
    <col min="6907" max="6907" width="22.140625" style="163" bestFit="1" customWidth="1"/>
    <col min="6908" max="6908" width="13.5703125" style="163" bestFit="1" customWidth="1"/>
    <col min="6909" max="6912" width="13.5703125" style="163" customWidth="1"/>
    <col min="6913" max="6913" width="3.28515625" style="163" customWidth="1"/>
    <col min="6914" max="6914" width="18.28515625" style="163" customWidth="1"/>
    <col min="6915" max="6918" width="12" style="163" customWidth="1"/>
    <col min="6919" max="6919" width="8.5703125" style="163" customWidth="1"/>
    <col min="6920" max="6920" width="11.42578125" style="163" customWidth="1"/>
    <col min="6921" max="6921" width="8.5703125" style="163" customWidth="1"/>
    <col min="6922" max="6922" width="11.5703125" style="163" customWidth="1"/>
    <col min="6923" max="6923" width="15.7109375" style="163" customWidth="1"/>
    <col min="6924" max="6924" width="12.140625" style="163" customWidth="1"/>
    <col min="6925" max="6925" width="10.7109375" style="163" customWidth="1"/>
    <col min="6926" max="6926" width="19.7109375" style="163" customWidth="1"/>
    <col min="6927" max="6927" width="28.5703125" style="163" customWidth="1"/>
    <col min="6928" max="6928" width="27.140625" style="163" customWidth="1"/>
    <col min="6929" max="6931" width="27.7109375" style="163" customWidth="1"/>
    <col min="6932" max="6935" width="26.28515625" style="163" customWidth="1"/>
    <col min="6936" max="6936" width="53.140625" style="163" customWidth="1"/>
    <col min="6937" max="6937" width="44.7109375" style="163" bestFit="1" customWidth="1"/>
    <col min="6938" max="6938" width="20" style="163" bestFit="1" customWidth="1"/>
    <col min="6939" max="6962" width="0" style="163" hidden="1" customWidth="1"/>
    <col min="6963" max="7084" width="9.140625" style="163"/>
    <col min="7085" max="7085" width="9.140625" style="163" customWidth="1"/>
    <col min="7086" max="7086" width="45.42578125" style="163" customWidth="1"/>
    <col min="7087" max="7089" width="9.140625" style="163" customWidth="1"/>
    <col min="7090" max="7090" width="76" style="163" customWidth="1"/>
    <col min="7091" max="7091" width="15.5703125" style="163" customWidth="1"/>
    <col min="7092" max="7092" width="15.85546875" style="163" customWidth="1"/>
    <col min="7093" max="7094" width="13.140625" style="163" customWidth="1"/>
    <col min="7095" max="7095" width="25.140625" style="163" customWidth="1"/>
    <col min="7096" max="7096" width="41.140625" style="163" customWidth="1"/>
    <col min="7097" max="7099" width="24.85546875" style="163" customWidth="1"/>
    <col min="7100" max="7104" width="0" style="163" hidden="1" customWidth="1"/>
    <col min="7105" max="7105" width="10.28515625" style="163" bestFit="1" customWidth="1"/>
    <col min="7106" max="7106" width="15.85546875" style="163" bestFit="1" customWidth="1"/>
    <col min="7107" max="7114" width="0" style="163" hidden="1" customWidth="1"/>
    <col min="7115" max="7115" width="9.28515625" style="163" bestFit="1" customWidth="1"/>
    <col min="7116" max="7116" width="13.5703125" style="163" bestFit="1" customWidth="1"/>
    <col min="7117" max="7117" width="20.7109375" style="163" bestFit="1" customWidth="1"/>
    <col min="7118" max="7121" width="14.42578125" style="163" customWidth="1"/>
    <col min="7122" max="7122" width="16.42578125" style="163" bestFit="1" customWidth="1"/>
    <col min="7123" max="7123" width="17.7109375" style="163" bestFit="1" customWidth="1"/>
    <col min="7124" max="7127" width="14.5703125" style="163" customWidth="1"/>
    <col min="7128" max="7128" width="14.42578125" style="163" bestFit="1" customWidth="1"/>
    <col min="7129" max="7129" width="15" style="163" bestFit="1" customWidth="1"/>
    <col min="7130" max="7133" width="15" style="163" customWidth="1"/>
    <col min="7134" max="7134" width="15.7109375" style="163" bestFit="1" customWidth="1"/>
    <col min="7135" max="7135" width="19.140625" style="163" bestFit="1" customWidth="1"/>
    <col min="7136" max="7136" width="12.85546875" style="163" bestFit="1" customWidth="1"/>
    <col min="7137" max="7137" width="9" style="163" bestFit="1" customWidth="1"/>
    <col min="7138" max="7138" width="11.7109375" style="163" bestFit="1" customWidth="1"/>
    <col min="7139" max="7139" width="23.5703125" style="163" bestFit="1" customWidth="1"/>
    <col min="7140" max="7140" width="24.42578125" style="163" bestFit="1" customWidth="1"/>
    <col min="7141" max="7142" width="0" style="163" hidden="1" customWidth="1"/>
    <col min="7143" max="7143" width="14.42578125" style="163" bestFit="1" customWidth="1"/>
    <col min="7144" max="7144" width="41.5703125" style="163" bestFit="1" customWidth="1"/>
    <col min="7145" max="7145" width="8.5703125" style="163" bestFit="1" customWidth="1"/>
    <col min="7146" max="7146" width="29.140625" style="163" bestFit="1" customWidth="1"/>
    <col min="7147" max="7147" width="8.5703125" style="163" bestFit="1" customWidth="1"/>
    <col min="7148" max="7148" width="31.7109375" style="163" bestFit="1" customWidth="1"/>
    <col min="7149" max="7149" width="8.5703125" style="163" bestFit="1" customWidth="1"/>
    <col min="7150" max="7150" width="12.5703125" style="163" bestFit="1" customWidth="1"/>
    <col min="7151" max="7151" width="14.140625" style="163" customWidth="1"/>
    <col min="7152" max="7152" width="11.42578125" style="163" bestFit="1" customWidth="1"/>
    <col min="7153" max="7160" width="6.28515625" style="163" bestFit="1" customWidth="1"/>
    <col min="7161" max="7161" width="6.7109375" style="163" bestFit="1" customWidth="1"/>
    <col min="7162" max="7162" width="7.28515625" style="163" bestFit="1" customWidth="1"/>
    <col min="7163" max="7163" width="22.140625" style="163" bestFit="1" customWidth="1"/>
    <col min="7164" max="7164" width="13.5703125" style="163" bestFit="1" customWidth="1"/>
    <col min="7165" max="7168" width="13.5703125" style="163" customWidth="1"/>
    <col min="7169" max="7169" width="3.28515625" style="163" customWidth="1"/>
    <col min="7170" max="7170" width="18.28515625" style="163" customWidth="1"/>
    <col min="7171" max="7174" width="12" style="163" customWidth="1"/>
    <col min="7175" max="7175" width="8.5703125" style="163" customWidth="1"/>
    <col min="7176" max="7176" width="11.42578125" style="163" customWidth="1"/>
    <col min="7177" max="7177" width="8.5703125" style="163" customWidth="1"/>
    <col min="7178" max="7178" width="11.5703125" style="163" customWidth="1"/>
    <col min="7179" max="7179" width="15.7109375" style="163" customWidth="1"/>
    <col min="7180" max="7180" width="12.140625" style="163" customWidth="1"/>
    <col min="7181" max="7181" width="10.7109375" style="163" customWidth="1"/>
    <col min="7182" max="7182" width="19.7109375" style="163" customWidth="1"/>
    <col min="7183" max="7183" width="28.5703125" style="163" customWidth="1"/>
    <col min="7184" max="7184" width="27.140625" style="163" customWidth="1"/>
    <col min="7185" max="7187" width="27.7109375" style="163" customWidth="1"/>
    <col min="7188" max="7191" width="26.28515625" style="163" customWidth="1"/>
    <col min="7192" max="7192" width="53.140625" style="163" customWidth="1"/>
    <col min="7193" max="7193" width="44.7109375" style="163" bestFit="1" customWidth="1"/>
    <col min="7194" max="7194" width="20" style="163" bestFit="1" customWidth="1"/>
    <col min="7195" max="7218" width="0" style="163" hidden="1" customWidth="1"/>
    <col min="7219" max="7340" width="9.140625" style="163"/>
    <col min="7341" max="7341" width="9.140625" style="163" customWidth="1"/>
    <col min="7342" max="7342" width="45.42578125" style="163" customWidth="1"/>
    <col min="7343" max="7345" width="9.140625" style="163" customWidth="1"/>
    <col min="7346" max="7346" width="76" style="163" customWidth="1"/>
    <col min="7347" max="7347" width="15.5703125" style="163" customWidth="1"/>
    <col min="7348" max="7348" width="15.85546875" style="163" customWidth="1"/>
    <col min="7349" max="7350" width="13.140625" style="163" customWidth="1"/>
    <col min="7351" max="7351" width="25.140625" style="163" customWidth="1"/>
    <col min="7352" max="7352" width="41.140625" style="163" customWidth="1"/>
    <col min="7353" max="7355" width="24.85546875" style="163" customWidth="1"/>
    <col min="7356" max="7360" width="0" style="163" hidden="1" customWidth="1"/>
    <col min="7361" max="7361" width="10.28515625" style="163" bestFit="1" customWidth="1"/>
    <col min="7362" max="7362" width="15.85546875" style="163" bestFit="1" customWidth="1"/>
    <col min="7363" max="7370" width="0" style="163" hidden="1" customWidth="1"/>
    <col min="7371" max="7371" width="9.28515625" style="163" bestFit="1" customWidth="1"/>
    <col min="7372" max="7372" width="13.5703125" style="163" bestFit="1" customWidth="1"/>
    <col min="7373" max="7373" width="20.7109375" style="163" bestFit="1" customWidth="1"/>
    <col min="7374" max="7377" width="14.42578125" style="163" customWidth="1"/>
    <col min="7378" max="7378" width="16.42578125" style="163" bestFit="1" customWidth="1"/>
    <col min="7379" max="7379" width="17.7109375" style="163" bestFit="1" customWidth="1"/>
    <col min="7380" max="7383" width="14.5703125" style="163" customWidth="1"/>
    <col min="7384" max="7384" width="14.42578125" style="163" bestFit="1" customWidth="1"/>
    <col min="7385" max="7385" width="15" style="163" bestFit="1" customWidth="1"/>
    <col min="7386" max="7389" width="15" style="163" customWidth="1"/>
    <col min="7390" max="7390" width="15.7109375" style="163" bestFit="1" customWidth="1"/>
    <col min="7391" max="7391" width="19.140625" style="163" bestFit="1" customWidth="1"/>
    <col min="7392" max="7392" width="12.85546875" style="163" bestFit="1" customWidth="1"/>
    <col min="7393" max="7393" width="9" style="163" bestFit="1" customWidth="1"/>
    <col min="7394" max="7394" width="11.7109375" style="163" bestFit="1" customWidth="1"/>
    <col min="7395" max="7395" width="23.5703125" style="163" bestFit="1" customWidth="1"/>
    <col min="7396" max="7396" width="24.42578125" style="163" bestFit="1" customWidth="1"/>
    <col min="7397" max="7398" width="0" style="163" hidden="1" customWidth="1"/>
    <col min="7399" max="7399" width="14.42578125" style="163" bestFit="1" customWidth="1"/>
    <col min="7400" max="7400" width="41.5703125" style="163" bestFit="1" customWidth="1"/>
    <col min="7401" max="7401" width="8.5703125" style="163" bestFit="1" customWidth="1"/>
    <col min="7402" max="7402" width="29.140625" style="163" bestFit="1" customWidth="1"/>
    <col min="7403" max="7403" width="8.5703125" style="163" bestFit="1" customWidth="1"/>
    <col min="7404" max="7404" width="31.7109375" style="163" bestFit="1" customWidth="1"/>
    <col min="7405" max="7405" width="8.5703125" style="163" bestFit="1" customWidth="1"/>
    <col min="7406" max="7406" width="12.5703125" style="163" bestFit="1" customWidth="1"/>
    <col min="7407" max="7407" width="14.140625" style="163" customWidth="1"/>
    <col min="7408" max="7408" width="11.42578125" style="163" bestFit="1" customWidth="1"/>
    <col min="7409" max="7416" width="6.28515625" style="163" bestFit="1" customWidth="1"/>
    <col min="7417" max="7417" width="6.7109375" style="163" bestFit="1" customWidth="1"/>
    <col min="7418" max="7418" width="7.28515625" style="163" bestFit="1" customWidth="1"/>
    <col min="7419" max="7419" width="22.140625" style="163" bestFit="1" customWidth="1"/>
    <col min="7420" max="7420" width="13.5703125" style="163" bestFit="1" customWidth="1"/>
    <col min="7421" max="7424" width="13.5703125" style="163" customWidth="1"/>
    <col min="7425" max="7425" width="3.28515625" style="163" customWidth="1"/>
    <col min="7426" max="7426" width="18.28515625" style="163" customWidth="1"/>
    <col min="7427" max="7430" width="12" style="163" customWidth="1"/>
    <col min="7431" max="7431" width="8.5703125" style="163" customWidth="1"/>
    <col min="7432" max="7432" width="11.42578125" style="163" customWidth="1"/>
    <col min="7433" max="7433" width="8.5703125" style="163" customWidth="1"/>
    <col min="7434" max="7434" width="11.5703125" style="163" customWidth="1"/>
    <col min="7435" max="7435" width="15.7109375" style="163" customWidth="1"/>
    <col min="7436" max="7436" width="12.140625" style="163" customWidth="1"/>
    <col min="7437" max="7437" width="10.7109375" style="163" customWidth="1"/>
    <col min="7438" max="7438" width="19.7109375" style="163" customWidth="1"/>
    <col min="7439" max="7439" width="28.5703125" style="163" customWidth="1"/>
    <col min="7440" max="7440" width="27.140625" style="163" customWidth="1"/>
    <col min="7441" max="7443" width="27.7109375" style="163" customWidth="1"/>
    <col min="7444" max="7447" width="26.28515625" style="163" customWidth="1"/>
    <col min="7448" max="7448" width="53.140625" style="163" customWidth="1"/>
    <col min="7449" max="7449" width="44.7109375" style="163" bestFit="1" customWidth="1"/>
    <col min="7450" max="7450" width="20" style="163" bestFit="1" customWidth="1"/>
    <col min="7451" max="7474" width="0" style="163" hidden="1" customWidth="1"/>
    <col min="7475" max="7596" width="9.140625" style="163"/>
    <col min="7597" max="7597" width="9.140625" style="163" customWidth="1"/>
    <col min="7598" max="7598" width="45.42578125" style="163" customWidth="1"/>
    <col min="7599" max="7601" width="9.140625" style="163" customWidth="1"/>
    <col min="7602" max="7602" width="76" style="163" customWidth="1"/>
    <col min="7603" max="7603" width="15.5703125" style="163" customWidth="1"/>
    <col min="7604" max="7604" width="15.85546875" style="163" customWidth="1"/>
    <col min="7605" max="7606" width="13.140625" style="163" customWidth="1"/>
    <col min="7607" max="7607" width="25.140625" style="163" customWidth="1"/>
    <col min="7608" max="7608" width="41.140625" style="163" customWidth="1"/>
    <col min="7609" max="7611" width="24.85546875" style="163" customWidth="1"/>
    <col min="7612" max="7616" width="0" style="163" hidden="1" customWidth="1"/>
    <col min="7617" max="7617" width="10.28515625" style="163" bestFit="1" customWidth="1"/>
    <col min="7618" max="7618" width="15.85546875" style="163" bestFit="1" customWidth="1"/>
    <col min="7619" max="7626" width="0" style="163" hidden="1" customWidth="1"/>
    <col min="7627" max="7627" width="9.28515625" style="163" bestFit="1" customWidth="1"/>
    <col min="7628" max="7628" width="13.5703125" style="163" bestFit="1" customWidth="1"/>
    <col min="7629" max="7629" width="20.7109375" style="163" bestFit="1" customWidth="1"/>
    <col min="7630" max="7633" width="14.42578125" style="163" customWidth="1"/>
    <col min="7634" max="7634" width="16.42578125" style="163" bestFit="1" customWidth="1"/>
    <col min="7635" max="7635" width="17.7109375" style="163" bestFit="1" customWidth="1"/>
    <col min="7636" max="7639" width="14.5703125" style="163" customWidth="1"/>
    <col min="7640" max="7640" width="14.42578125" style="163" bestFit="1" customWidth="1"/>
    <col min="7641" max="7641" width="15" style="163" bestFit="1" customWidth="1"/>
    <col min="7642" max="7645" width="15" style="163" customWidth="1"/>
    <col min="7646" max="7646" width="15.7109375" style="163" bestFit="1" customWidth="1"/>
    <col min="7647" max="7647" width="19.140625" style="163" bestFit="1" customWidth="1"/>
    <col min="7648" max="7648" width="12.85546875" style="163" bestFit="1" customWidth="1"/>
    <col min="7649" max="7649" width="9" style="163" bestFit="1" customWidth="1"/>
    <col min="7650" max="7650" width="11.7109375" style="163" bestFit="1" customWidth="1"/>
    <col min="7651" max="7651" width="23.5703125" style="163" bestFit="1" customWidth="1"/>
    <col min="7652" max="7652" width="24.42578125" style="163" bestFit="1" customWidth="1"/>
    <col min="7653" max="7654" width="0" style="163" hidden="1" customWidth="1"/>
    <col min="7655" max="7655" width="14.42578125" style="163" bestFit="1" customWidth="1"/>
    <col min="7656" max="7656" width="41.5703125" style="163" bestFit="1" customWidth="1"/>
    <col min="7657" max="7657" width="8.5703125" style="163" bestFit="1" customWidth="1"/>
    <col min="7658" max="7658" width="29.140625" style="163" bestFit="1" customWidth="1"/>
    <col min="7659" max="7659" width="8.5703125" style="163" bestFit="1" customWidth="1"/>
    <col min="7660" max="7660" width="31.7109375" style="163" bestFit="1" customWidth="1"/>
    <col min="7661" max="7661" width="8.5703125" style="163" bestFit="1" customWidth="1"/>
    <col min="7662" max="7662" width="12.5703125" style="163" bestFit="1" customWidth="1"/>
    <col min="7663" max="7663" width="14.140625" style="163" customWidth="1"/>
    <col min="7664" max="7664" width="11.42578125" style="163" bestFit="1" customWidth="1"/>
    <col min="7665" max="7672" width="6.28515625" style="163" bestFit="1" customWidth="1"/>
    <col min="7673" max="7673" width="6.7109375" style="163" bestFit="1" customWidth="1"/>
    <col min="7674" max="7674" width="7.28515625" style="163" bestFit="1" customWidth="1"/>
    <col min="7675" max="7675" width="22.140625" style="163" bestFit="1" customWidth="1"/>
    <col min="7676" max="7676" width="13.5703125" style="163" bestFit="1" customWidth="1"/>
    <col min="7677" max="7680" width="13.5703125" style="163" customWidth="1"/>
    <col min="7681" max="7681" width="3.28515625" style="163" customWidth="1"/>
    <col min="7682" max="7682" width="18.28515625" style="163" customWidth="1"/>
    <col min="7683" max="7686" width="12" style="163" customWidth="1"/>
    <col min="7687" max="7687" width="8.5703125" style="163" customWidth="1"/>
    <col min="7688" max="7688" width="11.42578125" style="163" customWidth="1"/>
    <col min="7689" max="7689" width="8.5703125" style="163" customWidth="1"/>
    <col min="7690" max="7690" width="11.5703125" style="163" customWidth="1"/>
    <col min="7691" max="7691" width="15.7109375" style="163" customWidth="1"/>
    <col min="7692" max="7692" width="12.140625" style="163" customWidth="1"/>
    <col min="7693" max="7693" width="10.7109375" style="163" customWidth="1"/>
    <col min="7694" max="7694" width="19.7109375" style="163" customWidth="1"/>
    <col min="7695" max="7695" width="28.5703125" style="163" customWidth="1"/>
    <col min="7696" max="7696" width="27.140625" style="163" customWidth="1"/>
    <col min="7697" max="7699" width="27.7109375" style="163" customWidth="1"/>
    <col min="7700" max="7703" width="26.28515625" style="163" customWidth="1"/>
    <col min="7704" max="7704" width="53.140625" style="163" customWidth="1"/>
    <col min="7705" max="7705" width="44.7109375" style="163" bestFit="1" customWidth="1"/>
    <col min="7706" max="7706" width="20" style="163" bestFit="1" customWidth="1"/>
    <col min="7707" max="7730" width="0" style="163" hidden="1" customWidth="1"/>
    <col min="7731" max="7852" width="9.140625" style="163"/>
    <col min="7853" max="7853" width="9.140625" style="163" customWidth="1"/>
    <col min="7854" max="7854" width="45.42578125" style="163" customWidth="1"/>
    <col min="7855" max="7857" width="9.140625" style="163" customWidth="1"/>
    <col min="7858" max="7858" width="76" style="163" customWidth="1"/>
    <col min="7859" max="7859" width="15.5703125" style="163" customWidth="1"/>
    <col min="7860" max="7860" width="15.85546875" style="163" customWidth="1"/>
    <col min="7861" max="7862" width="13.140625" style="163" customWidth="1"/>
    <col min="7863" max="7863" width="25.140625" style="163" customWidth="1"/>
    <col min="7864" max="7864" width="41.140625" style="163" customWidth="1"/>
    <col min="7865" max="7867" width="24.85546875" style="163" customWidth="1"/>
    <col min="7868" max="7872" width="0" style="163" hidden="1" customWidth="1"/>
    <col min="7873" max="7873" width="10.28515625" style="163" bestFit="1" customWidth="1"/>
    <col min="7874" max="7874" width="15.85546875" style="163" bestFit="1" customWidth="1"/>
    <col min="7875" max="7882" width="0" style="163" hidden="1" customWidth="1"/>
    <col min="7883" max="7883" width="9.28515625" style="163" bestFit="1" customWidth="1"/>
    <col min="7884" max="7884" width="13.5703125" style="163" bestFit="1" customWidth="1"/>
    <col min="7885" max="7885" width="20.7109375" style="163" bestFit="1" customWidth="1"/>
    <col min="7886" max="7889" width="14.42578125" style="163" customWidth="1"/>
    <col min="7890" max="7890" width="16.42578125" style="163" bestFit="1" customWidth="1"/>
    <col min="7891" max="7891" width="17.7109375" style="163" bestFit="1" customWidth="1"/>
    <col min="7892" max="7895" width="14.5703125" style="163" customWidth="1"/>
    <col min="7896" max="7896" width="14.42578125" style="163" bestFit="1" customWidth="1"/>
    <col min="7897" max="7897" width="15" style="163" bestFit="1" customWidth="1"/>
    <col min="7898" max="7901" width="15" style="163" customWidth="1"/>
    <col min="7902" max="7902" width="15.7109375" style="163" bestFit="1" customWidth="1"/>
    <col min="7903" max="7903" width="19.140625" style="163" bestFit="1" customWidth="1"/>
    <col min="7904" max="7904" width="12.85546875" style="163" bestFit="1" customWidth="1"/>
    <col min="7905" max="7905" width="9" style="163" bestFit="1" customWidth="1"/>
    <col min="7906" max="7906" width="11.7109375" style="163" bestFit="1" customWidth="1"/>
    <col min="7907" max="7907" width="23.5703125" style="163" bestFit="1" customWidth="1"/>
    <col min="7908" max="7908" width="24.42578125" style="163" bestFit="1" customWidth="1"/>
    <col min="7909" max="7910" width="0" style="163" hidden="1" customWidth="1"/>
    <col min="7911" max="7911" width="14.42578125" style="163" bestFit="1" customWidth="1"/>
    <col min="7912" max="7912" width="41.5703125" style="163" bestFit="1" customWidth="1"/>
    <col min="7913" max="7913" width="8.5703125" style="163" bestFit="1" customWidth="1"/>
    <col min="7914" max="7914" width="29.140625" style="163" bestFit="1" customWidth="1"/>
    <col min="7915" max="7915" width="8.5703125" style="163" bestFit="1" customWidth="1"/>
    <col min="7916" max="7916" width="31.7109375" style="163" bestFit="1" customWidth="1"/>
    <col min="7917" max="7917" width="8.5703125" style="163" bestFit="1" customWidth="1"/>
    <col min="7918" max="7918" width="12.5703125" style="163" bestFit="1" customWidth="1"/>
    <col min="7919" max="7919" width="14.140625" style="163" customWidth="1"/>
    <col min="7920" max="7920" width="11.42578125" style="163" bestFit="1" customWidth="1"/>
    <col min="7921" max="7928" width="6.28515625" style="163" bestFit="1" customWidth="1"/>
    <col min="7929" max="7929" width="6.7109375" style="163" bestFit="1" customWidth="1"/>
    <col min="7930" max="7930" width="7.28515625" style="163" bestFit="1" customWidth="1"/>
    <col min="7931" max="7931" width="22.140625" style="163" bestFit="1" customWidth="1"/>
    <col min="7932" max="7932" width="13.5703125" style="163" bestFit="1" customWidth="1"/>
    <col min="7933" max="7936" width="13.5703125" style="163" customWidth="1"/>
    <col min="7937" max="7937" width="3.28515625" style="163" customWidth="1"/>
    <col min="7938" max="7938" width="18.28515625" style="163" customWidth="1"/>
    <col min="7939" max="7942" width="12" style="163" customWidth="1"/>
    <col min="7943" max="7943" width="8.5703125" style="163" customWidth="1"/>
    <col min="7944" max="7944" width="11.42578125" style="163" customWidth="1"/>
    <col min="7945" max="7945" width="8.5703125" style="163" customWidth="1"/>
    <col min="7946" max="7946" width="11.5703125" style="163" customWidth="1"/>
    <col min="7947" max="7947" width="15.7109375" style="163" customWidth="1"/>
    <col min="7948" max="7948" width="12.140625" style="163" customWidth="1"/>
    <col min="7949" max="7949" width="10.7109375" style="163" customWidth="1"/>
    <col min="7950" max="7950" width="19.7109375" style="163" customWidth="1"/>
    <col min="7951" max="7951" width="28.5703125" style="163" customWidth="1"/>
    <col min="7952" max="7952" width="27.140625" style="163" customWidth="1"/>
    <col min="7953" max="7955" width="27.7109375" style="163" customWidth="1"/>
    <col min="7956" max="7959" width="26.28515625" style="163" customWidth="1"/>
    <col min="7960" max="7960" width="53.140625" style="163" customWidth="1"/>
    <col min="7961" max="7961" width="44.7109375" style="163" bestFit="1" customWidth="1"/>
    <col min="7962" max="7962" width="20" style="163" bestFit="1" customWidth="1"/>
    <col min="7963" max="7986" width="0" style="163" hidden="1" customWidth="1"/>
    <col min="7987" max="8108" width="9.140625" style="163"/>
    <col min="8109" max="8109" width="9.140625" style="163" customWidth="1"/>
    <col min="8110" max="8110" width="45.42578125" style="163" customWidth="1"/>
    <col min="8111" max="8113" width="9.140625" style="163" customWidth="1"/>
    <col min="8114" max="8114" width="76" style="163" customWidth="1"/>
    <col min="8115" max="8115" width="15.5703125" style="163" customWidth="1"/>
    <col min="8116" max="8116" width="15.85546875" style="163" customWidth="1"/>
    <col min="8117" max="8118" width="13.140625" style="163" customWidth="1"/>
    <col min="8119" max="8119" width="25.140625" style="163" customWidth="1"/>
    <col min="8120" max="8120" width="41.140625" style="163" customWidth="1"/>
    <col min="8121" max="8123" width="24.85546875" style="163" customWidth="1"/>
    <col min="8124" max="8128" width="0" style="163" hidden="1" customWidth="1"/>
    <col min="8129" max="8129" width="10.28515625" style="163" bestFit="1" customWidth="1"/>
    <col min="8130" max="8130" width="15.85546875" style="163" bestFit="1" customWidth="1"/>
    <col min="8131" max="8138" width="0" style="163" hidden="1" customWidth="1"/>
    <col min="8139" max="8139" width="9.28515625" style="163" bestFit="1" customWidth="1"/>
    <col min="8140" max="8140" width="13.5703125" style="163" bestFit="1" customWidth="1"/>
    <col min="8141" max="8141" width="20.7109375" style="163" bestFit="1" customWidth="1"/>
    <col min="8142" max="8145" width="14.42578125" style="163" customWidth="1"/>
    <col min="8146" max="8146" width="16.42578125" style="163" bestFit="1" customWidth="1"/>
    <col min="8147" max="8147" width="17.7109375" style="163" bestFit="1" customWidth="1"/>
    <col min="8148" max="8151" width="14.5703125" style="163" customWidth="1"/>
    <col min="8152" max="8152" width="14.42578125" style="163" bestFit="1" customWidth="1"/>
    <col min="8153" max="8153" width="15" style="163" bestFit="1" customWidth="1"/>
    <col min="8154" max="8157" width="15" style="163" customWidth="1"/>
    <col min="8158" max="8158" width="15.7109375" style="163" bestFit="1" customWidth="1"/>
    <col min="8159" max="8159" width="19.140625" style="163" bestFit="1" customWidth="1"/>
    <col min="8160" max="8160" width="12.85546875" style="163" bestFit="1" customWidth="1"/>
    <col min="8161" max="8161" width="9" style="163" bestFit="1" customWidth="1"/>
    <col min="8162" max="8162" width="11.7109375" style="163" bestFit="1" customWidth="1"/>
    <col min="8163" max="8163" width="23.5703125" style="163" bestFit="1" customWidth="1"/>
    <col min="8164" max="8164" width="24.42578125" style="163" bestFit="1" customWidth="1"/>
    <col min="8165" max="8166" width="0" style="163" hidden="1" customWidth="1"/>
    <col min="8167" max="8167" width="14.42578125" style="163" bestFit="1" customWidth="1"/>
    <col min="8168" max="8168" width="41.5703125" style="163" bestFit="1" customWidth="1"/>
    <col min="8169" max="8169" width="8.5703125" style="163" bestFit="1" customWidth="1"/>
    <col min="8170" max="8170" width="29.140625" style="163" bestFit="1" customWidth="1"/>
    <col min="8171" max="8171" width="8.5703125" style="163" bestFit="1" customWidth="1"/>
    <col min="8172" max="8172" width="31.7109375" style="163" bestFit="1" customWidth="1"/>
    <col min="8173" max="8173" width="8.5703125" style="163" bestFit="1" customWidth="1"/>
    <col min="8174" max="8174" width="12.5703125" style="163" bestFit="1" customWidth="1"/>
    <col min="8175" max="8175" width="14.140625" style="163" customWidth="1"/>
    <col min="8176" max="8176" width="11.42578125" style="163" bestFit="1" customWidth="1"/>
    <col min="8177" max="8184" width="6.28515625" style="163" bestFit="1" customWidth="1"/>
    <col min="8185" max="8185" width="6.7109375" style="163" bestFit="1" customWidth="1"/>
    <col min="8186" max="8186" width="7.28515625" style="163" bestFit="1" customWidth="1"/>
    <col min="8187" max="8187" width="22.140625" style="163" bestFit="1" customWidth="1"/>
    <col min="8188" max="8188" width="13.5703125" style="163" bestFit="1" customWidth="1"/>
    <col min="8189" max="8192" width="13.5703125" style="163" customWidth="1"/>
    <col min="8193" max="8193" width="3.28515625" style="163" customWidth="1"/>
    <col min="8194" max="8194" width="18.28515625" style="163" customWidth="1"/>
    <col min="8195" max="8198" width="12" style="163" customWidth="1"/>
    <col min="8199" max="8199" width="8.5703125" style="163" customWidth="1"/>
    <col min="8200" max="8200" width="11.42578125" style="163" customWidth="1"/>
    <col min="8201" max="8201" width="8.5703125" style="163" customWidth="1"/>
    <col min="8202" max="8202" width="11.5703125" style="163" customWidth="1"/>
    <col min="8203" max="8203" width="15.7109375" style="163" customWidth="1"/>
    <col min="8204" max="8204" width="12.140625" style="163" customWidth="1"/>
    <col min="8205" max="8205" width="10.7109375" style="163" customWidth="1"/>
    <col min="8206" max="8206" width="19.7109375" style="163" customWidth="1"/>
    <col min="8207" max="8207" width="28.5703125" style="163" customWidth="1"/>
    <col min="8208" max="8208" width="27.140625" style="163" customWidth="1"/>
    <col min="8209" max="8211" width="27.7109375" style="163" customWidth="1"/>
    <col min="8212" max="8215" width="26.28515625" style="163" customWidth="1"/>
    <col min="8216" max="8216" width="53.140625" style="163" customWidth="1"/>
    <col min="8217" max="8217" width="44.7109375" style="163" bestFit="1" customWidth="1"/>
    <col min="8218" max="8218" width="20" style="163" bestFit="1" customWidth="1"/>
    <col min="8219" max="8242" width="0" style="163" hidden="1" customWidth="1"/>
    <col min="8243" max="8364" width="9.140625" style="163"/>
    <col min="8365" max="8365" width="9.140625" style="163" customWidth="1"/>
    <col min="8366" max="8366" width="45.42578125" style="163" customWidth="1"/>
    <col min="8367" max="8369" width="9.140625" style="163" customWidth="1"/>
    <col min="8370" max="8370" width="76" style="163" customWidth="1"/>
    <col min="8371" max="8371" width="15.5703125" style="163" customWidth="1"/>
    <col min="8372" max="8372" width="15.85546875" style="163" customWidth="1"/>
    <col min="8373" max="8374" width="13.140625" style="163" customWidth="1"/>
    <col min="8375" max="8375" width="25.140625" style="163" customWidth="1"/>
    <col min="8376" max="8376" width="41.140625" style="163" customWidth="1"/>
    <col min="8377" max="8379" width="24.85546875" style="163" customWidth="1"/>
    <col min="8380" max="8384" width="0" style="163" hidden="1" customWidth="1"/>
    <col min="8385" max="8385" width="10.28515625" style="163" bestFit="1" customWidth="1"/>
    <col min="8386" max="8386" width="15.85546875" style="163" bestFit="1" customWidth="1"/>
    <col min="8387" max="8394" width="0" style="163" hidden="1" customWidth="1"/>
    <col min="8395" max="8395" width="9.28515625" style="163" bestFit="1" customWidth="1"/>
    <col min="8396" max="8396" width="13.5703125" style="163" bestFit="1" customWidth="1"/>
    <col min="8397" max="8397" width="20.7109375" style="163" bestFit="1" customWidth="1"/>
    <col min="8398" max="8401" width="14.42578125" style="163" customWidth="1"/>
    <col min="8402" max="8402" width="16.42578125" style="163" bestFit="1" customWidth="1"/>
    <col min="8403" max="8403" width="17.7109375" style="163" bestFit="1" customWidth="1"/>
    <col min="8404" max="8407" width="14.5703125" style="163" customWidth="1"/>
    <col min="8408" max="8408" width="14.42578125" style="163" bestFit="1" customWidth="1"/>
    <col min="8409" max="8409" width="15" style="163" bestFit="1" customWidth="1"/>
    <col min="8410" max="8413" width="15" style="163" customWidth="1"/>
    <col min="8414" max="8414" width="15.7109375" style="163" bestFit="1" customWidth="1"/>
    <col min="8415" max="8415" width="19.140625" style="163" bestFit="1" customWidth="1"/>
    <col min="8416" max="8416" width="12.85546875" style="163" bestFit="1" customWidth="1"/>
    <col min="8417" max="8417" width="9" style="163" bestFit="1" customWidth="1"/>
    <col min="8418" max="8418" width="11.7109375" style="163" bestFit="1" customWidth="1"/>
    <col min="8419" max="8419" width="23.5703125" style="163" bestFit="1" customWidth="1"/>
    <col min="8420" max="8420" width="24.42578125" style="163" bestFit="1" customWidth="1"/>
    <col min="8421" max="8422" width="0" style="163" hidden="1" customWidth="1"/>
    <col min="8423" max="8423" width="14.42578125" style="163" bestFit="1" customWidth="1"/>
    <col min="8424" max="8424" width="41.5703125" style="163" bestFit="1" customWidth="1"/>
    <col min="8425" max="8425" width="8.5703125" style="163" bestFit="1" customWidth="1"/>
    <col min="8426" max="8426" width="29.140625" style="163" bestFit="1" customWidth="1"/>
    <col min="8427" max="8427" width="8.5703125" style="163" bestFit="1" customWidth="1"/>
    <col min="8428" max="8428" width="31.7109375" style="163" bestFit="1" customWidth="1"/>
    <col min="8429" max="8429" width="8.5703125" style="163" bestFit="1" customWidth="1"/>
    <col min="8430" max="8430" width="12.5703125" style="163" bestFit="1" customWidth="1"/>
    <col min="8431" max="8431" width="14.140625" style="163" customWidth="1"/>
    <col min="8432" max="8432" width="11.42578125" style="163" bestFit="1" customWidth="1"/>
    <col min="8433" max="8440" width="6.28515625" style="163" bestFit="1" customWidth="1"/>
    <col min="8441" max="8441" width="6.7109375" style="163" bestFit="1" customWidth="1"/>
    <col min="8442" max="8442" width="7.28515625" style="163" bestFit="1" customWidth="1"/>
    <col min="8443" max="8443" width="22.140625" style="163" bestFit="1" customWidth="1"/>
    <col min="8444" max="8444" width="13.5703125" style="163" bestFit="1" customWidth="1"/>
    <col min="8445" max="8448" width="13.5703125" style="163" customWidth="1"/>
    <col min="8449" max="8449" width="3.28515625" style="163" customWidth="1"/>
    <col min="8450" max="8450" width="18.28515625" style="163" customWidth="1"/>
    <col min="8451" max="8454" width="12" style="163" customWidth="1"/>
    <col min="8455" max="8455" width="8.5703125" style="163" customWidth="1"/>
    <col min="8456" max="8456" width="11.42578125" style="163" customWidth="1"/>
    <col min="8457" max="8457" width="8.5703125" style="163" customWidth="1"/>
    <col min="8458" max="8458" width="11.5703125" style="163" customWidth="1"/>
    <col min="8459" max="8459" width="15.7109375" style="163" customWidth="1"/>
    <col min="8460" max="8460" width="12.140625" style="163" customWidth="1"/>
    <col min="8461" max="8461" width="10.7109375" style="163" customWidth="1"/>
    <col min="8462" max="8462" width="19.7109375" style="163" customWidth="1"/>
    <col min="8463" max="8463" width="28.5703125" style="163" customWidth="1"/>
    <col min="8464" max="8464" width="27.140625" style="163" customWidth="1"/>
    <col min="8465" max="8467" width="27.7109375" style="163" customWidth="1"/>
    <col min="8468" max="8471" width="26.28515625" style="163" customWidth="1"/>
    <col min="8472" max="8472" width="53.140625" style="163" customWidth="1"/>
    <col min="8473" max="8473" width="44.7109375" style="163" bestFit="1" customWidth="1"/>
    <col min="8474" max="8474" width="20" style="163" bestFit="1" customWidth="1"/>
    <col min="8475" max="8498" width="0" style="163" hidden="1" customWidth="1"/>
    <col min="8499" max="8620" width="9.140625" style="163"/>
    <col min="8621" max="8621" width="9.140625" style="163" customWidth="1"/>
    <col min="8622" max="8622" width="45.42578125" style="163" customWidth="1"/>
    <col min="8623" max="8625" width="9.140625" style="163" customWidth="1"/>
    <col min="8626" max="8626" width="76" style="163" customWidth="1"/>
    <col min="8627" max="8627" width="15.5703125" style="163" customWidth="1"/>
    <col min="8628" max="8628" width="15.85546875" style="163" customWidth="1"/>
    <col min="8629" max="8630" width="13.140625" style="163" customWidth="1"/>
    <col min="8631" max="8631" width="25.140625" style="163" customWidth="1"/>
    <col min="8632" max="8632" width="41.140625" style="163" customWidth="1"/>
    <col min="8633" max="8635" width="24.85546875" style="163" customWidth="1"/>
    <col min="8636" max="8640" width="0" style="163" hidden="1" customWidth="1"/>
    <col min="8641" max="8641" width="10.28515625" style="163" bestFit="1" customWidth="1"/>
    <col min="8642" max="8642" width="15.85546875" style="163" bestFit="1" customWidth="1"/>
    <col min="8643" max="8650" width="0" style="163" hidden="1" customWidth="1"/>
    <col min="8651" max="8651" width="9.28515625" style="163" bestFit="1" customWidth="1"/>
    <col min="8652" max="8652" width="13.5703125" style="163" bestFit="1" customWidth="1"/>
    <col min="8653" max="8653" width="20.7109375" style="163" bestFit="1" customWidth="1"/>
    <col min="8654" max="8657" width="14.42578125" style="163" customWidth="1"/>
    <col min="8658" max="8658" width="16.42578125" style="163" bestFit="1" customWidth="1"/>
    <col min="8659" max="8659" width="17.7109375" style="163" bestFit="1" customWidth="1"/>
    <col min="8660" max="8663" width="14.5703125" style="163" customWidth="1"/>
    <col min="8664" max="8664" width="14.42578125" style="163" bestFit="1" customWidth="1"/>
    <col min="8665" max="8665" width="15" style="163" bestFit="1" customWidth="1"/>
    <col min="8666" max="8669" width="15" style="163" customWidth="1"/>
    <col min="8670" max="8670" width="15.7109375" style="163" bestFit="1" customWidth="1"/>
    <col min="8671" max="8671" width="19.140625" style="163" bestFit="1" customWidth="1"/>
    <col min="8672" max="8672" width="12.85546875" style="163" bestFit="1" customWidth="1"/>
    <col min="8673" max="8673" width="9" style="163" bestFit="1" customWidth="1"/>
    <col min="8674" max="8674" width="11.7109375" style="163" bestFit="1" customWidth="1"/>
    <col min="8675" max="8675" width="23.5703125" style="163" bestFit="1" customWidth="1"/>
    <col min="8676" max="8676" width="24.42578125" style="163" bestFit="1" customWidth="1"/>
    <col min="8677" max="8678" width="0" style="163" hidden="1" customWidth="1"/>
    <col min="8679" max="8679" width="14.42578125" style="163" bestFit="1" customWidth="1"/>
    <col min="8680" max="8680" width="41.5703125" style="163" bestFit="1" customWidth="1"/>
    <col min="8681" max="8681" width="8.5703125" style="163" bestFit="1" customWidth="1"/>
    <col min="8682" max="8682" width="29.140625" style="163" bestFit="1" customWidth="1"/>
    <col min="8683" max="8683" width="8.5703125" style="163" bestFit="1" customWidth="1"/>
    <col min="8684" max="8684" width="31.7109375" style="163" bestFit="1" customWidth="1"/>
    <col min="8685" max="8685" width="8.5703125" style="163" bestFit="1" customWidth="1"/>
    <col min="8686" max="8686" width="12.5703125" style="163" bestFit="1" customWidth="1"/>
    <col min="8687" max="8687" width="14.140625" style="163" customWidth="1"/>
    <col min="8688" max="8688" width="11.42578125" style="163" bestFit="1" customWidth="1"/>
    <col min="8689" max="8696" width="6.28515625" style="163" bestFit="1" customWidth="1"/>
    <col min="8697" max="8697" width="6.7109375" style="163" bestFit="1" customWidth="1"/>
    <col min="8698" max="8698" width="7.28515625" style="163" bestFit="1" customWidth="1"/>
    <col min="8699" max="8699" width="22.140625" style="163" bestFit="1" customWidth="1"/>
    <col min="8700" max="8700" width="13.5703125" style="163" bestFit="1" customWidth="1"/>
    <col min="8701" max="8704" width="13.5703125" style="163" customWidth="1"/>
    <col min="8705" max="8705" width="3.28515625" style="163" customWidth="1"/>
    <col min="8706" max="8706" width="18.28515625" style="163" customWidth="1"/>
    <col min="8707" max="8710" width="12" style="163" customWidth="1"/>
    <col min="8711" max="8711" width="8.5703125" style="163" customWidth="1"/>
    <col min="8712" max="8712" width="11.42578125" style="163" customWidth="1"/>
    <col min="8713" max="8713" width="8.5703125" style="163" customWidth="1"/>
    <col min="8714" max="8714" width="11.5703125" style="163" customWidth="1"/>
    <col min="8715" max="8715" width="15.7109375" style="163" customWidth="1"/>
    <col min="8716" max="8716" width="12.140625" style="163" customWidth="1"/>
    <col min="8717" max="8717" width="10.7109375" style="163" customWidth="1"/>
    <col min="8718" max="8718" width="19.7109375" style="163" customWidth="1"/>
    <col min="8719" max="8719" width="28.5703125" style="163" customWidth="1"/>
    <col min="8720" max="8720" width="27.140625" style="163" customWidth="1"/>
    <col min="8721" max="8723" width="27.7109375" style="163" customWidth="1"/>
    <col min="8724" max="8727" width="26.28515625" style="163" customWidth="1"/>
    <col min="8728" max="8728" width="53.140625" style="163" customWidth="1"/>
    <col min="8729" max="8729" width="44.7109375" style="163" bestFit="1" customWidth="1"/>
    <col min="8730" max="8730" width="20" style="163" bestFit="1" customWidth="1"/>
    <col min="8731" max="8754" width="0" style="163" hidden="1" customWidth="1"/>
    <col min="8755" max="8876" width="9.140625" style="163"/>
    <col min="8877" max="8877" width="9.140625" style="163" customWidth="1"/>
    <col min="8878" max="8878" width="45.42578125" style="163" customWidth="1"/>
    <col min="8879" max="8881" width="9.140625" style="163" customWidth="1"/>
    <col min="8882" max="8882" width="76" style="163" customWidth="1"/>
    <col min="8883" max="8883" width="15.5703125" style="163" customWidth="1"/>
    <col min="8884" max="8884" width="15.85546875" style="163" customWidth="1"/>
    <col min="8885" max="8886" width="13.140625" style="163" customWidth="1"/>
    <col min="8887" max="8887" width="25.140625" style="163" customWidth="1"/>
    <col min="8888" max="8888" width="41.140625" style="163" customWidth="1"/>
    <col min="8889" max="8891" width="24.85546875" style="163" customWidth="1"/>
    <col min="8892" max="8896" width="0" style="163" hidden="1" customWidth="1"/>
    <col min="8897" max="8897" width="10.28515625" style="163" bestFit="1" customWidth="1"/>
    <col min="8898" max="8898" width="15.85546875" style="163" bestFit="1" customWidth="1"/>
    <col min="8899" max="8906" width="0" style="163" hidden="1" customWidth="1"/>
    <col min="8907" max="8907" width="9.28515625" style="163" bestFit="1" customWidth="1"/>
    <col min="8908" max="8908" width="13.5703125" style="163" bestFit="1" customWidth="1"/>
    <col min="8909" max="8909" width="20.7109375" style="163" bestFit="1" customWidth="1"/>
    <col min="8910" max="8913" width="14.42578125" style="163" customWidth="1"/>
    <col min="8914" max="8914" width="16.42578125" style="163" bestFit="1" customWidth="1"/>
    <col min="8915" max="8915" width="17.7109375" style="163" bestFit="1" customWidth="1"/>
    <col min="8916" max="8919" width="14.5703125" style="163" customWidth="1"/>
    <col min="8920" max="8920" width="14.42578125" style="163" bestFit="1" customWidth="1"/>
    <col min="8921" max="8921" width="15" style="163" bestFit="1" customWidth="1"/>
    <col min="8922" max="8925" width="15" style="163" customWidth="1"/>
    <col min="8926" max="8926" width="15.7109375" style="163" bestFit="1" customWidth="1"/>
    <col min="8927" max="8927" width="19.140625" style="163" bestFit="1" customWidth="1"/>
    <col min="8928" max="8928" width="12.85546875" style="163" bestFit="1" customWidth="1"/>
    <col min="8929" max="8929" width="9" style="163" bestFit="1" customWidth="1"/>
    <col min="8930" max="8930" width="11.7109375" style="163" bestFit="1" customWidth="1"/>
    <col min="8931" max="8931" width="23.5703125" style="163" bestFit="1" customWidth="1"/>
    <col min="8932" max="8932" width="24.42578125" style="163" bestFit="1" customWidth="1"/>
    <col min="8933" max="8934" width="0" style="163" hidden="1" customWidth="1"/>
    <col min="8935" max="8935" width="14.42578125" style="163" bestFit="1" customWidth="1"/>
    <col min="8936" max="8936" width="41.5703125" style="163" bestFit="1" customWidth="1"/>
    <col min="8937" max="8937" width="8.5703125" style="163" bestFit="1" customWidth="1"/>
    <col min="8938" max="8938" width="29.140625" style="163" bestFit="1" customWidth="1"/>
    <col min="8939" max="8939" width="8.5703125" style="163" bestFit="1" customWidth="1"/>
    <col min="8940" max="8940" width="31.7109375" style="163" bestFit="1" customWidth="1"/>
    <col min="8941" max="8941" width="8.5703125" style="163" bestFit="1" customWidth="1"/>
    <col min="8942" max="8942" width="12.5703125" style="163" bestFit="1" customWidth="1"/>
    <col min="8943" max="8943" width="14.140625" style="163" customWidth="1"/>
    <col min="8944" max="8944" width="11.42578125" style="163" bestFit="1" customWidth="1"/>
    <col min="8945" max="8952" width="6.28515625" style="163" bestFit="1" customWidth="1"/>
    <col min="8953" max="8953" width="6.7109375" style="163" bestFit="1" customWidth="1"/>
    <col min="8954" max="8954" width="7.28515625" style="163" bestFit="1" customWidth="1"/>
    <col min="8955" max="8955" width="22.140625" style="163" bestFit="1" customWidth="1"/>
    <col min="8956" max="8956" width="13.5703125" style="163" bestFit="1" customWidth="1"/>
    <col min="8957" max="8960" width="13.5703125" style="163" customWidth="1"/>
    <col min="8961" max="8961" width="3.28515625" style="163" customWidth="1"/>
    <col min="8962" max="8962" width="18.28515625" style="163" customWidth="1"/>
    <col min="8963" max="8966" width="12" style="163" customWidth="1"/>
    <col min="8967" max="8967" width="8.5703125" style="163" customWidth="1"/>
    <col min="8968" max="8968" width="11.42578125" style="163" customWidth="1"/>
    <col min="8969" max="8969" width="8.5703125" style="163" customWidth="1"/>
    <col min="8970" max="8970" width="11.5703125" style="163" customWidth="1"/>
    <col min="8971" max="8971" width="15.7109375" style="163" customWidth="1"/>
    <col min="8972" max="8972" width="12.140625" style="163" customWidth="1"/>
    <col min="8973" max="8973" width="10.7109375" style="163" customWidth="1"/>
    <col min="8974" max="8974" width="19.7109375" style="163" customWidth="1"/>
    <col min="8975" max="8975" width="28.5703125" style="163" customWidth="1"/>
    <col min="8976" max="8976" width="27.140625" style="163" customWidth="1"/>
    <col min="8977" max="8979" width="27.7109375" style="163" customWidth="1"/>
    <col min="8980" max="8983" width="26.28515625" style="163" customWidth="1"/>
    <col min="8984" max="8984" width="53.140625" style="163" customWidth="1"/>
    <col min="8985" max="8985" width="44.7109375" style="163" bestFit="1" customWidth="1"/>
    <col min="8986" max="8986" width="20" style="163" bestFit="1" customWidth="1"/>
    <col min="8987" max="9010" width="0" style="163" hidden="1" customWidth="1"/>
    <col min="9011" max="9132" width="9.140625" style="163"/>
    <col min="9133" max="9133" width="9.140625" style="163" customWidth="1"/>
    <col min="9134" max="9134" width="45.42578125" style="163" customWidth="1"/>
    <col min="9135" max="9137" width="9.140625" style="163" customWidth="1"/>
    <col min="9138" max="9138" width="76" style="163" customWidth="1"/>
    <col min="9139" max="9139" width="15.5703125" style="163" customWidth="1"/>
    <col min="9140" max="9140" width="15.85546875" style="163" customWidth="1"/>
    <col min="9141" max="9142" width="13.140625" style="163" customWidth="1"/>
    <col min="9143" max="9143" width="25.140625" style="163" customWidth="1"/>
    <col min="9144" max="9144" width="41.140625" style="163" customWidth="1"/>
    <col min="9145" max="9147" width="24.85546875" style="163" customWidth="1"/>
    <col min="9148" max="9152" width="0" style="163" hidden="1" customWidth="1"/>
    <col min="9153" max="9153" width="10.28515625" style="163" bestFit="1" customWidth="1"/>
    <col min="9154" max="9154" width="15.85546875" style="163" bestFit="1" customWidth="1"/>
    <col min="9155" max="9162" width="0" style="163" hidden="1" customWidth="1"/>
    <col min="9163" max="9163" width="9.28515625" style="163" bestFit="1" customWidth="1"/>
    <col min="9164" max="9164" width="13.5703125" style="163" bestFit="1" customWidth="1"/>
    <col min="9165" max="9165" width="20.7109375" style="163" bestFit="1" customWidth="1"/>
    <col min="9166" max="9169" width="14.42578125" style="163" customWidth="1"/>
    <col min="9170" max="9170" width="16.42578125" style="163" bestFit="1" customWidth="1"/>
    <col min="9171" max="9171" width="17.7109375" style="163" bestFit="1" customWidth="1"/>
    <col min="9172" max="9175" width="14.5703125" style="163" customWidth="1"/>
    <col min="9176" max="9176" width="14.42578125" style="163" bestFit="1" customWidth="1"/>
    <col min="9177" max="9177" width="15" style="163" bestFit="1" customWidth="1"/>
    <col min="9178" max="9181" width="15" style="163" customWidth="1"/>
    <col min="9182" max="9182" width="15.7109375" style="163" bestFit="1" customWidth="1"/>
    <col min="9183" max="9183" width="19.140625" style="163" bestFit="1" customWidth="1"/>
    <col min="9184" max="9184" width="12.85546875" style="163" bestFit="1" customWidth="1"/>
    <col min="9185" max="9185" width="9" style="163" bestFit="1" customWidth="1"/>
    <col min="9186" max="9186" width="11.7109375" style="163" bestFit="1" customWidth="1"/>
    <col min="9187" max="9187" width="23.5703125" style="163" bestFit="1" customWidth="1"/>
    <col min="9188" max="9188" width="24.42578125" style="163" bestFit="1" customWidth="1"/>
    <col min="9189" max="9190" width="0" style="163" hidden="1" customWidth="1"/>
    <col min="9191" max="9191" width="14.42578125" style="163" bestFit="1" customWidth="1"/>
    <col min="9192" max="9192" width="41.5703125" style="163" bestFit="1" customWidth="1"/>
    <col min="9193" max="9193" width="8.5703125" style="163" bestFit="1" customWidth="1"/>
    <col min="9194" max="9194" width="29.140625" style="163" bestFit="1" customWidth="1"/>
    <col min="9195" max="9195" width="8.5703125" style="163" bestFit="1" customWidth="1"/>
    <col min="9196" max="9196" width="31.7109375" style="163" bestFit="1" customWidth="1"/>
    <col min="9197" max="9197" width="8.5703125" style="163" bestFit="1" customWidth="1"/>
    <col min="9198" max="9198" width="12.5703125" style="163" bestFit="1" customWidth="1"/>
    <col min="9199" max="9199" width="14.140625" style="163" customWidth="1"/>
    <col min="9200" max="9200" width="11.42578125" style="163" bestFit="1" customWidth="1"/>
    <col min="9201" max="9208" width="6.28515625" style="163" bestFit="1" customWidth="1"/>
    <col min="9209" max="9209" width="6.7109375" style="163" bestFit="1" customWidth="1"/>
    <col min="9210" max="9210" width="7.28515625" style="163" bestFit="1" customWidth="1"/>
    <col min="9211" max="9211" width="22.140625" style="163" bestFit="1" customWidth="1"/>
    <col min="9212" max="9212" width="13.5703125" style="163" bestFit="1" customWidth="1"/>
    <col min="9213" max="9216" width="13.5703125" style="163" customWidth="1"/>
    <col min="9217" max="9217" width="3.28515625" style="163" customWidth="1"/>
    <col min="9218" max="9218" width="18.28515625" style="163" customWidth="1"/>
    <col min="9219" max="9222" width="12" style="163" customWidth="1"/>
    <col min="9223" max="9223" width="8.5703125" style="163" customWidth="1"/>
    <col min="9224" max="9224" width="11.42578125" style="163" customWidth="1"/>
    <col min="9225" max="9225" width="8.5703125" style="163" customWidth="1"/>
    <col min="9226" max="9226" width="11.5703125" style="163" customWidth="1"/>
    <col min="9227" max="9227" width="15.7109375" style="163" customWidth="1"/>
    <col min="9228" max="9228" width="12.140625" style="163" customWidth="1"/>
    <col min="9229" max="9229" width="10.7109375" style="163" customWidth="1"/>
    <col min="9230" max="9230" width="19.7109375" style="163" customWidth="1"/>
    <col min="9231" max="9231" width="28.5703125" style="163" customWidth="1"/>
    <col min="9232" max="9232" width="27.140625" style="163" customWidth="1"/>
    <col min="9233" max="9235" width="27.7109375" style="163" customWidth="1"/>
    <col min="9236" max="9239" width="26.28515625" style="163" customWidth="1"/>
    <col min="9240" max="9240" width="53.140625" style="163" customWidth="1"/>
    <col min="9241" max="9241" width="44.7109375" style="163" bestFit="1" customWidth="1"/>
    <col min="9242" max="9242" width="20" style="163" bestFit="1" customWidth="1"/>
    <col min="9243" max="9266" width="0" style="163" hidden="1" customWidth="1"/>
    <col min="9267" max="9388" width="9.140625" style="163"/>
    <col min="9389" max="9389" width="9.140625" style="163" customWidth="1"/>
    <col min="9390" max="9390" width="45.42578125" style="163" customWidth="1"/>
    <col min="9391" max="9393" width="9.140625" style="163" customWidth="1"/>
    <col min="9394" max="9394" width="76" style="163" customWidth="1"/>
    <col min="9395" max="9395" width="15.5703125" style="163" customWidth="1"/>
    <col min="9396" max="9396" width="15.85546875" style="163" customWidth="1"/>
    <col min="9397" max="9398" width="13.140625" style="163" customWidth="1"/>
    <col min="9399" max="9399" width="25.140625" style="163" customWidth="1"/>
    <col min="9400" max="9400" width="41.140625" style="163" customWidth="1"/>
    <col min="9401" max="9403" width="24.85546875" style="163" customWidth="1"/>
    <col min="9404" max="9408" width="0" style="163" hidden="1" customWidth="1"/>
    <col min="9409" max="9409" width="10.28515625" style="163" bestFit="1" customWidth="1"/>
    <col min="9410" max="9410" width="15.85546875" style="163" bestFit="1" customWidth="1"/>
    <col min="9411" max="9418" width="0" style="163" hidden="1" customWidth="1"/>
    <col min="9419" max="9419" width="9.28515625" style="163" bestFit="1" customWidth="1"/>
    <col min="9420" max="9420" width="13.5703125" style="163" bestFit="1" customWidth="1"/>
    <col min="9421" max="9421" width="20.7109375" style="163" bestFit="1" customWidth="1"/>
    <col min="9422" max="9425" width="14.42578125" style="163" customWidth="1"/>
    <col min="9426" max="9426" width="16.42578125" style="163" bestFit="1" customWidth="1"/>
    <col min="9427" max="9427" width="17.7109375" style="163" bestFit="1" customWidth="1"/>
    <col min="9428" max="9431" width="14.5703125" style="163" customWidth="1"/>
    <col min="9432" max="9432" width="14.42578125" style="163" bestFit="1" customWidth="1"/>
    <col min="9433" max="9433" width="15" style="163" bestFit="1" customWidth="1"/>
    <col min="9434" max="9437" width="15" style="163" customWidth="1"/>
    <col min="9438" max="9438" width="15.7109375" style="163" bestFit="1" customWidth="1"/>
    <col min="9439" max="9439" width="19.140625" style="163" bestFit="1" customWidth="1"/>
    <col min="9440" max="9440" width="12.85546875" style="163" bestFit="1" customWidth="1"/>
    <col min="9441" max="9441" width="9" style="163" bestFit="1" customWidth="1"/>
    <col min="9442" max="9442" width="11.7109375" style="163" bestFit="1" customWidth="1"/>
    <col min="9443" max="9443" width="23.5703125" style="163" bestFit="1" customWidth="1"/>
    <col min="9444" max="9444" width="24.42578125" style="163" bestFit="1" customWidth="1"/>
    <col min="9445" max="9446" width="0" style="163" hidden="1" customWidth="1"/>
    <col min="9447" max="9447" width="14.42578125" style="163" bestFit="1" customWidth="1"/>
    <col min="9448" max="9448" width="41.5703125" style="163" bestFit="1" customWidth="1"/>
    <col min="9449" max="9449" width="8.5703125" style="163" bestFit="1" customWidth="1"/>
    <col min="9450" max="9450" width="29.140625" style="163" bestFit="1" customWidth="1"/>
    <col min="9451" max="9451" width="8.5703125" style="163" bestFit="1" customWidth="1"/>
    <col min="9452" max="9452" width="31.7109375" style="163" bestFit="1" customWidth="1"/>
    <col min="9453" max="9453" width="8.5703125" style="163" bestFit="1" customWidth="1"/>
    <col min="9454" max="9454" width="12.5703125" style="163" bestFit="1" customWidth="1"/>
    <col min="9455" max="9455" width="14.140625" style="163" customWidth="1"/>
    <col min="9456" max="9456" width="11.42578125" style="163" bestFit="1" customWidth="1"/>
    <col min="9457" max="9464" width="6.28515625" style="163" bestFit="1" customWidth="1"/>
    <col min="9465" max="9465" width="6.7109375" style="163" bestFit="1" customWidth="1"/>
    <col min="9466" max="9466" width="7.28515625" style="163" bestFit="1" customWidth="1"/>
    <col min="9467" max="9467" width="22.140625" style="163" bestFit="1" customWidth="1"/>
    <col min="9468" max="9468" width="13.5703125" style="163" bestFit="1" customWidth="1"/>
    <col min="9469" max="9472" width="13.5703125" style="163" customWidth="1"/>
    <col min="9473" max="9473" width="3.28515625" style="163" customWidth="1"/>
    <col min="9474" max="9474" width="18.28515625" style="163" customWidth="1"/>
    <col min="9475" max="9478" width="12" style="163" customWidth="1"/>
    <col min="9479" max="9479" width="8.5703125" style="163" customWidth="1"/>
    <col min="9480" max="9480" width="11.42578125" style="163" customWidth="1"/>
    <col min="9481" max="9481" width="8.5703125" style="163" customWidth="1"/>
    <col min="9482" max="9482" width="11.5703125" style="163" customWidth="1"/>
    <col min="9483" max="9483" width="15.7109375" style="163" customWidth="1"/>
    <col min="9484" max="9484" width="12.140625" style="163" customWidth="1"/>
    <col min="9485" max="9485" width="10.7109375" style="163" customWidth="1"/>
    <col min="9486" max="9486" width="19.7109375" style="163" customWidth="1"/>
    <col min="9487" max="9487" width="28.5703125" style="163" customWidth="1"/>
    <col min="9488" max="9488" width="27.140625" style="163" customWidth="1"/>
    <col min="9489" max="9491" width="27.7109375" style="163" customWidth="1"/>
    <col min="9492" max="9495" width="26.28515625" style="163" customWidth="1"/>
    <col min="9496" max="9496" width="53.140625" style="163" customWidth="1"/>
    <col min="9497" max="9497" width="44.7109375" style="163" bestFit="1" customWidth="1"/>
    <col min="9498" max="9498" width="20" style="163" bestFit="1" customWidth="1"/>
    <col min="9499" max="9522" width="0" style="163" hidden="1" customWidth="1"/>
    <col min="9523" max="9644" width="9.140625" style="163"/>
    <col min="9645" max="9645" width="9.140625" style="163" customWidth="1"/>
    <col min="9646" max="9646" width="45.42578125" style="163" customWidth="1"/>
    <col min="9647" max="9649" width="9.140625" style="163" customWidth="1"/>
    <col min="9650" max="9650" width="76" style="163" customWidth="1"/>
    <col min="9651" max="9651" width="15.5703125" style="163" customWidth="1"/>
    <col min="9652" max="9652" width="15.85546875" style="163" customWidth="1"/>
    <col min="9653" max="9654" width="13.140625" style="163" customWidth="1"/>
    <col min="9655" max="9655" width="25.140625" style="163" customWidth="1"/>
    <col min="9656" max="9656" width="41.140625" style="163" customWidth="1"/>
    <col min="9657" max="9659" width="24.85546875" style="163" customWidth="1"/>
    <col min="9660" max="9664" width="0" style="163" hidden="1" customWidth="1"/>
    <col min="9665" max="9665" width="10.28515625" style="163" bestFit="1" customWidth="1"/>
    <col min="9666" max="9666" width="15.85546875" style="163" bestFit="1" customWidth="1"/>
    <col min="9667" max="9674" width="0" style="163" hidden="1" customWidth="1"/>
    <col min="9675" max="9675" width="9.28515625" style="163" bestFit="1" customWidth="1"/>
    <col min="9676" max="9676" width="13.5703125" style="163" bestFit="1" customWidth="1"/>
    <col min="9677" max="9677" width="20.7109375" style="163" bestFit="1" customWidth="1"/>
    <col min="9678" max="9681" width="14.42578125" style="163" customWidth="1"/>
    <col min="9682" max="9682" width="16.42578125" style="163" bestFit="1" customWidth="1"/>
    <col min="9683" max="9683" width="17.7109375" style="163" bestFit="1" customWidth="1"/>
    <col min="9684" max="9687" width="14.5703125" style="163" customWidth="1"/>
    <col min="9688" max="9688" width="14.42578125" style="163" bestFit="1" customWidth="1"/>
    <col min="9689" max="9689" width="15" style="163" bestFit="1" customWidth="1"/>
    <col min="9690" max="9693" width="15" style="163" customWidth="1"/>
    <col min="9694" max="9694" width="15.7109375" style="163" bestFit="1" customWidth="1"/>
    <col min="9695" max="9695" width="19.140625" style="163" bestFit="1" customWidth="1"/>
    <col min="9696" max="9696" width="12.85546875" style="163" bestFit="1" customWidth="1"/>
    <col min="9697" max="9697" width="9" style="163" bestFit="1" customWidth="1"/>
    <col min="9698" max="9698" width="11.7109375" style="163" bestFit="1" customWidth="1"/>
    <col min="9699" max="9699" width="23.5703125" style="163" bestFit="1" customWidth="1"/>
    <col min="9700" max="9700" width="24.42578125" style="163" bestFit="1" customWidth="1"/>
    <col min="9701" max="9702" width="0" style="163" hidden="1" customWidth="1"/>
    <col min="9703" max="9703" width="14.42578125" style="163" bestFit="1" customWidth="1"/>
    <col min="9704" max="9704" width="41.5703125" style="163" bestFit="1" customWidth="1"/>
    <col min="9705" max="9705" width="8.5703125" style="163" bestFit="1" customWidth="1"/>
    <col min="9706" max="9706" width="29.140625" style="163" bestFit="1" customWidth="1"/>
    <col min="9707" max="9707" width="8.5703125" style="163" bestFit="1" customWidth="1"/>
    <col min="9708" max="9708" width="31.7109375" style="163" bestFit="1" customWidth="1"/>
    <col min="9709" max="9709" width="8.5703125" style="163" bestFit="1" customWidth="1"/>
    <col min="9710" max="9710" width="12.5703125" style="163" bestFit="1" customWidth="1"/>
    <col min="9711" max="9711" width="14.140625" style="163" customWidth="1"/>
    <col min="9712" max="9712" width="11.42578125" style="163" bestFit="1" customWidth="1"/>
    <col min="9713" max="9720" width="6.28515625" style="163" bestFit="1" customWidth="1"/>
    <col min="9721" max="9721" width="6.7109375" style="163" bestFit="1" customWidth="1"/>
    <col min="9722" max="9722" width="7.28515625" style="163" bestFit="1" customWidth="1"/>
    <col min="9723" max="9723" width="22.140625" style="163" bestFit="1" customWidth="1"/>
    <col min="9724" max="9724" width="13.5703125" style="163" bestFit="1" customWidth="1"/>
    <col min="9725" max="9728" width="13.5703125" style="163" customWidth="1"/>
    <col min="9729" max="9729" width="3.28515625" style="163" customWidth="1"/>
    <col min="9730" max="9730" width="18.28515625" style="163" customWidth="1"/>
    <col min="9731" max="9734" width="12" style="163" customWidth="1"/>
    <col min="9735" max="9735" width="8.5703125" style="163" customWidth="1"/>
    <col min="9736" max="9736" width="11.42578125" style="163" customWidth="1"/>
    <col min="9737" max="9737" width="8.5703125" style="163" customWidth="1"/>
    <col min="9738" max="9738" width="11.5703125" style="163" customWidth="1"/>
    <col min="9739" max="9739" width="15.7109375" style="163" customWidth="1"/>
    <col min="9740" max="9740" width="12.140625" style="163" customWidth="1"/>
    <col min="9741" max="9741" width="10.7109375" style="163" customWidth="1"/>
    <col min="9742" max="9742" width="19.7109375" style="163" customWidth="1"/>
    <col min="9743" max="9743" width="28.5703125" style="163" customWidth="1"/>
    <col min="9744" max="9744" width="27.140625" style="163" customWidth="1"/>
    <col min="9745" max="9747" width="27.7109375" style="163" customWidth="1"/>
    <col min="9748" max="9751" width="26.28515625" style="163" customWidth="1"/>
    <col min="9752" max="9752" width="53.140625" style="163" customWidth="1"/>
    <col min="9753" max="9753" width="44.7109375" style="163" bestFit="1" customWidth="1"/>
    <col min="9754" max="9754" width="20" style="163" bestFit="1" customWidth="1"/>
    <col min="9755" max="9778" width="0" style="163" hidden="1" customWidth="1"/>
    <col min="9779" max="9900" width="9.140625" style="163"/>
    <col min="9901" max="9901" width="9.140625" style="163" customWidth="1"/>
    <col min="9902" max="9902" width="45.42578125" style="163" customWidth="1"/>
    <col min="9903" max="9905" width="9.140625" style="163" customWidth="1"/>
    <col min="9906" max="9906" width="76" style="163" customWidth="1"/>
    <col min="9907" max="9907" width="15.5703125" style="163" customWidth="1"/>
    <col min="9908" max="9908" width="15.85546875" style="163" customWidth="1"/>
    <col min="9909" max="9910" width="13.140625" style="163" customWidth="1"/>
    <col min="9911" max="9911" width="25.140625" style="163" customWidth="1"/>
    <col min="9912" max="9912" width="41.140625" style="163" customWidth="1"/>
    <col min="9913" max="9915" width="24.85546875" style="163" customWidth="1"/>
    <col min="9916" max="9920" width="0" style="163" hidden="1" customWidth="1"/>
    <col min="9921" max="9921" width="10.28515625" style="163" bestFit="1" customWidth="1"/>
    <col min="9922" max="9922" width="15.85546875" style="163" bestFit="1" customWidth="1"/>
    <col min="9923" max="9930" width="0" style="163" hidden="1" customWidth="1"/>
    <col min="9931" max="9931" width="9.28515625" style="163" bestFit="1" customWidth="1"/>
    <col min="9932" max="9932" width="13.5703125" style="163" bestFit="1" customWidth="1"/>
    <col min="9933" max="9933" width="20.7109375" style="163" bestFit="1" customWidth="1"/>
    <col min="9934" max="9937" width="14.42578125" style="163" customWidth="1"/>
    <col min="9938" max="9938" width="16.42578125" style="163" bestFit="1" customWidth="1"/>
    <col min="9939" max="9939" width="17.7109375" style="163" bestFit="1" customWidth="1"/>
    <col min="9940" max="9943" width="14.5703125" style="163" customWidth="1"/>
    <col min="9944" max="9944" width="14.42578125" style="163" bestFit="1" customWidth="1"/>
    <col min="9945" max="9945" width="15" style="163" bestFit="1" customWidth="1"/>
    <col min="9946" max="9949" width="15" style="163" customWidth="1"/>
    <col min="9950" max="9950" width="15.7109375" style="163" bestFit="1" customWidth="1"/>
    <col min="9951" max="9951" width="19.140625" style="163" bestFit="1" customWidth="1"/>
    <col min="9952" max="9952" width="12.85546875" style="163" bestFit="1" customWidth="1"/>
    <col min="9953" max="9953" width="9" style="163" bestFit="1" customWidth="1"/>
    <col min="9954" max="9954" width="11.7109375" style="163" bestFit="1" customWidth="1"/>
    <col min="9955" max="9955" width="23.5703125" style="163" bestFit="1" customWidth="1"/>
    <col min="9956" max="9956" width="24.42578125" style="163" bestFit="1" customWidth="1"/>
    <col min="9957" max="9958" width="0" style="163" hidden="1" customWidth="1"/>
    <col min="9959" max="9959" width="14.42578125" style="163" bestFit="1" customWidth="1"/>
    <col min="9960" max="9960" width="41.5703125" style="163" bestFit="1" customWidth="1"/>
    <col min="9961" max="9961" width="8.5703125" style="163" bestFit="1" customWidth="1"/>
    <col min="9962" max="9962" width="29.140625" style="163" bestFit="1" customWidth="1"/>
    <col min="9963" max="9963" width="8.5703125" style="163" bestFit="1" customWidth="1"/>
    <col min="9964" max="9964" width="31.7109375" style="163" bestFit="1" customWidth="1"/>
    <col min="9965" max="9965" width="8.5703125" style="163" bestFit="1" customWidth="1"/>
    <col min="9966" max="9966" width="12.5703125" style="163" bestFit="1" customWidth="1"/>
    <col min="9967" max="9967" width="14.140625" style="163" customWidth="1"/>
    <col min="9968" max="9968" width="11.42578125" style="163" bestFit="1" customWidth="1"/>
    <col min="9969" max="9976" width="6.28515625" style="163" bestFit="1" customWidth="1"/>
    <col min="9977" max="9977" width="6.7109375" style="163" bestFit="1" customWidth="1"/>
    <col min="9978" max="9978" width="7.28515625" style="163" bestFit="1" customWidth="1"/>
    <col min="9979" max="9979" width="22.140625" style="163" bestFit="1" customWidth="1"/>
    <col min="9980" max="9980" width="13.5703125" style="163" bestFit="1" customWidth="1"/>
    <col min="9981" max="9984" width="13.5703125" style="163" customWidth="1"/>
    <col min="9985" max="9985" width="3.28515625" style="163" customWidth="1"/>
    <col min="9986" max="9986" width="18.28515625" style="163" customWidth="1"/>
    <col min="9987" max="9990" width="12" style="163" customWidth="1"/>
    <col min="9991" max="9991" width="8.5703125" style="163" customWidth="1"/>
    <col min="9992" max="9992" width="11.42578125" style="163" customWidth="1"/>
    <col min="9993" max="9993" width="8.5703125" style="163" customWidth="1"/>
    <col min="9994" max="9994" width="11.5703125" style="163" customWidth="1"/>
    <col min="9995" max="9995" width="15.7109375" style="163" customWidth="1"/>
    <col min="9996" max="9996" width="12.140625" style="163" customWidth="1"/>
    <col min="9997" max="9997" width="10.7109375" style="163" customWidth="1"/>
    <col min="9998" max="9998" width="19.7109375" style="163" customWidth="1"/>
    <col min="9999" max="9999" width="28.5703125" style="163" customWidth="1"/>
    <col min="10000" max="10000" width="27.140625" style="163" customWidth="1"/>
    <col min="10001" max="10003" width="27.7109375" style="163" customWidth="1"/>
    <col min="10004" max="10007" width="26.28515625" style="163" customWidth="1"/>
    <col min="10008" max="10008" width="53.140625" style="163" customWidth="1"/>
    <col min="10009" max="10009" width="44.7109375" style="163" bestFit="1" customWidth="1"/>
    <col min="10010" max="10010" width="20" style="163" bestFit="1" customWidth="1"/>
    <col min="10011" max="10034" width="0" style="163" hidden="1" customWidth="1"/>
    <col min="10035" max="10156" width="9.140625" style="163"/>
    <col min="10157" max="10157" width="9.140625" style="163" customWidth="1"/>
    <col min="10158" max="10158" width="45.42578125" style="163" customWidth="1"/>
    <col min="10159" max="10161" width="9.140625" style="163" customWidth="1"/>
    <col min="10162" max="10162" width="76" style="163" customWidth="1"/>
    <col min="10163" max="10163" width="15.5703125" style="163" customWidth="1"/>
    <col min="10164" max="10164" width="15.85546875" style="163" customWidth="1"/>
    <col min="10165" max="10166" width="13.140625" style="163" customWidth="1"/>
    <col min="10167" max="10167" width="25.140625" style="163" customWidth="1"/>
    <col min="10168" max="10168" width="41.140625" style="163" customWidth="1"/>
    <col min="10169" max="10171" width="24.85546875" style="163" customWidth="1"/>
    <col min="10172" max="10176" width="0" style="163" hidden="1" customWidth="1"/>
    <col min="10177" max="10177" width="10.28515625" style="163" bestFit="1" customWidth="1"/>
    <col min="10178" max="10178" width="15.85546875" style="163" bestFit="1" customWidth="1"/>
    <col min="10179" max="10186" width="0" style="163" hidden="1" customWidth="1"/>
    <col min="10187" max="10187" width="9.28515625" style="163" bestFit="1" customWidth="1"/>
    <col min="10188" max="10188" width="13.5703125" style="163" bestFit="1" customWidth="1"/>
    <col min="10189" max="10189" width="20.7109375" style="163" bestFit="1" customWidth="1"/>
    <col min="10190" max="10193" width="14.42578125" style="163" customWidth="1"/>
    <col min="10194" max="10194" width="16.42578125" style="163" bestFit="1" customWidth="1"/>
    <col min="10195" max="10195" width="17.7109375" style="163" bestFit="1" customWidth="1"/>
    <col min="10196" max="10199" width="14.5703125" style="163" customWidth="1"/>
    <col min="10200" max="10200" width="14.42578125" style="163" bestFit="1" customWidth="1"/>
    <col min="10201" max="10201" width="15" style="163" bestFit="1" customWidth="1"/>
    <col min="10202" max="10205" width="15" style="163" customWidth="1"/>
    <col min="10206" max="10206" width="15.7109375" style="163" bestFit="1" customWidth="1"/>
    <col min="10207" max="10207" width="19.140625" style="163" bestFit="1" customWidth="1"/>
    <col min="10208" max="10208" width="12.85546875" style="163" bestFit="1" customWidth="1"/>
    <col min="10209" max="10209" width="9" style="163" bestFit="1" customWidth="1"/>
    <col min="10210" max="10210" width="11.7109375" style="163" bestFit="1" customWidth="1"/>
    <col min="10211" max="10211" width="23.5703125" style="163" bestFit="1" customWidth="1"/>
    <col min="10212" max="10212" width="24.42578125" style="163" bestFit="1" customWidth="1"/>
    <col min="10213" max="10214" width="0" style="163" hidden="1" customWidth="1"/>
    <col min="10215" max="10215" width="14.42578125" style="163" bestFit="1" customWidth="1"/>
    <col min="10216" max="10216" width="41.5703125" style="163" bestFit="1" customWidth="1"/>
    <col min="10217" max="10217" width="8.5703125" style="163" bestFit="1" customWidth="1"/>
    <col min="10218" max="10218" width="29.140625" style="163" bestFit="1" customWidth="1"/>
    <col min="10219" max="10219" width="8.5703125" style="163" bestFit="1" customWidth="1"/>
    <col min="10220" max="10220" width="31.7109375" style="163" bestFit="1" customWidth="1"/>
    <col min="10221" max="10221" width="8.5703125" style="163" bestFit="1" customWidth="1"/>
    <col min="10222" max="10222" width="12.5703125" style="163" bestFit="1" customWidth="1"/>
    <col min="10223" max="10223" width="14.140625" style="163" customWidth="1"/>
    <col min="10224" max="10224" width="11.42578125" style="163" bestFit="1" customWidth="1"/>
    <col min="10225" max="10232" width="6.28515625" style="163" bestFit="1" customWidth="1"/>
    <col min="10233" max="10233" width="6.7109375" style="163" bestFit="1" customWidth="1"/>
    <col min="10234" max="10234" width="7.28515625" style="163" bestFit="1" customWidth="1"/>
    <col min="10235" max="10235" width="22.140625" style="163" bestFit="1" customWidth="1"/>
    <col min="10236" max="10236" width="13.5703125" style="163" bestFit="1" customWidth="1"/>
    <col min="10237" max="10240" width="13.5703125" style="163" customWidth="1"/>
    <col min="10241" max="10241" width="3.28515625" style="163" customWidth="1"/>
    <col min="10242" max="10242" width="18.28515625" style="163" customWidth="1"/>
    <col min="10243" max="10246" width="12" style="163" customWidth="1"/>
    <col min="10247" max="10247" width="8.5703125" style="163" customWidth="1"/>
    <col min="10248" max="10248" width="11.42578125" style="163" customWidth="1"/>
    <col min="10249" max="10249" width="8.5703125" style="163" customWidth="1"/>
    <col min="10250" max="10250" width="11.5703125" style="163" customWidth="1"/>
    <col min="10251" max="10251" width="15.7109375" style="163" customWidth="1"/>
    <col min="10252" max="10252" width="12.140625" style="163" customWidth="1"/>
    <col min="10253" max="10253" width="10.7109375" style="163" customWidth="1"/>
    <col min="10254" max="10254" width="19.7109375" style="163" customWidth="1"/>
    <col min="10255" max="10255" width="28.5703125" style="163" customWidth="1"/>
    <col min="10256" max="10256" width="27.140625" style="163" customWidth="1"/>
    <col min="10257" max="10259" width="27.7109375" style="163" customWidth="1"/>
    <col min="10260" max="10263" width="26.28515625" style="163" customWidth="1"/>
    <col min="10264" max="10264" width="53.140625" style="163" customWidth="1"/>
    <col min="10265" max="10265" width="44.7109375" style="163" bestFit="1" customWidth="1"/>
    <col min="10266" max="10266" width="20" style="163" bestFit="1" customWidth="1"/>
    <col min="10267" max="10290" width="0" style="163" hidden="1" customWidth="1"/>
    <col min="10291" max="10412" width="9.140625" style="163"/>
    <col min="10413" max="10413" width="9.140625" style="163" customWidth="1"/>
    <col min="10414" max="10414" width="45.42578125" style="163" customWidth="1"/>
    <col min="10415" max="10417" width="9.140625" style="163" customWidth="1"/>
    <col min="10418" max="10418" width="76" style="163" customWidth="1"/>
    <col min="10419" max="10419" width="15.5703125" style="163" customWidth="1"/>
    <col min="10420" max="10420" width="15.85546875" style="163" customWidth="1"/>
    <col min="10421" max="10422" width="13.140625" style="163" customWidth="1"/>
    <col min="10423" max="10423" width="25.140625" style="163" customWidth="1"/>
    <col min="10424" max="10424" width="41.140625" style="163" customWidth="1"/>
    <col min="10425" max="10427" width="24.85546875" style="163" customWidth="1"/>
    <col min="10428" max="10432" width="0" style="163" hidden="1" customWidth="1"/>
    <col min="10433" max="10433" width="10.28515625" style="163" bestFit="1" customWidth="1"/>
    <col min="10434" max="10434" width="15.85546875" style="163" bestFit="1" customWidth="1"/>
    <col min="10435" max="10442" width="0" style="163" hidden="1" customWidth="1"/>
    <col min="10443" max="10443" width="9.28515625" style="163" bestFit="1" customWidth="1"/>
    <col min="10444" max="10444" width="13.5703125" style="163" bestFit="1" customWidth="1"/>
    <col min="10445" max="10445" width="20.7109375" style="163" bestFit="1" customWidth="1"/>
    <col min="10446" max="10449" width="14.42578125" style="163" customWidth="1"/>
    <col min="10450" max="10450" width="16.42578125" style="163" bestFit="1" customWidth="1"/>
    <col min="10451" max="10451" width="17.7109375" style="163" bestFit="1" customWidth="1"/>
    <col min="10452" max="10455" width="14.5703125" style="163" customWidth="1"/>
    <col min="10456" max="10456" width="14.42578125" style="163" bestFit="1" customWidth="1"/>
    <col min="10457" max="10457" width="15" style="163" bestFit="1" customWidth="1"/>
    <col min="10458" max="10461" width="15" style="163" customWidth="1"/>
    <col min="10462" max="10462" width="15.7109375" style="163" bestFit="1" customWidth="1"/>
    <col min="10463" max="10463" width="19.140625" style="163" bestFit="1" customWidth="1"/>
    <col min="10464" max="10464" width="12.85546875" style="163" bestFit="1" customWidth="1"/>
    <col min="10465" max="10465" width="9" style="163" bestFit="1" customWidth="1"/>
    <col min="10466" max="10466" width="11.7109375" style="163" bestFit="1" customWidth="1"/>
    <col min="10467" max="10467" width="23.5703125" style="163" bestFit="1" customWidth="1"/>
    <col min="10468" max="10468" width="24.42578125" style="163" bestFit="1" customWidth="1"/>
    <col min="10469" max="10470" width="0" style="163" hidden="1" customWidth="1"/>
    <col min="10471" max="10471" width="14.42578125" style="163" bestFit="1" customWidth="1"/>
    <col min="10472" max="10472" width="41.5703125" style="163" bestFit="1" customWidth="1"/>
    <col min="10473" max="10473" width="8.5703125" style="163" bestFit="1" customWidth="1"/>
    <col min="10474" max="10474" width="29.140625" style="163" bestFit="1" customWidth="1"/>
    <col min="10475" max="10475" width="8.5703125" style="163" bestFit="1" customWidth="1"/>
    <col min="10476" max="10476" width="31.7109375" style="163" bestFit="1" customWidth="1"/>
    <col min="10477" max="10477" width="8.5703125" style="163" bestFit="1" customWidth="1"/>
    <col min="10478" max="10478" width="12.5703125" style="163" bestFit="1" customWidth="1"/>
    <col min="10479" max="10479" width="14.140625" style="163" customWidth="1"/>
    <col min="10480" max="10480" width="11.42578125" style="163" bestFit="1" customWidth="1"/>
    <col min="10481" max="10488" width="6.28515625" style="163" bestFit="1" customWidth="1"/>
    <col min="10489" max="10489" width="6.7109375" style="163" bestFit="1" customWidth="1"/>
    <col min="10490" max="10490" width="7.28515625" style="163" bestFit="1" customWidth="1"/>
    <col min="10491" max="10491" width="22.140625" style="163" bestFit="1" customWidth="1"/>
    <col min="10492" max="10492" width="13.5703125" style="163" bestFit="1" customWidth="1"/>
    <col min="10493" max="10496" width="13.5703125" style="163" customWidth="1"/>
    <col min="10497" max="10497" width="3.28515625" style="163" customWidth="1"/>
    <col min="10498" max="10498" width="18.28515625" style="163" customWidth="1"/>
    <col min="10499" max="10502" width="12" style="163" customWidth="1"/>
    <col min="10503" max="10503" width="8.5703125" style="163" customWidth="1"/>
    <col min="10504" max="10504" width="11.42578125" style="163" customWidth="1"/>
    <col min="10505" max="10505" width="8.5703125" style="163" customWidth="1"/>
    <col min="10506" max="10506" width="11.5703125" style="163" customWidth="1"/>
    <col min="10507" max="10507" width="15.7109375" style="163" customWidth="1"/>
    <col min="10508" max="10508" width="12.140625" style="163" customWidth="1"/>
    <col min="10509" max="10509" width="10.7109375" style="163" customWidth="1"/>
    <col min="10510" max="10510" width="19.7109375" style="163" customWidth="1"/>
    <col min="10511" max="10511" width="28.5703125" style="163" customWidth="1"/>
    <col min="10512" max="10512" width="27.140625" style="163" customWidth="1"/>
    <col min="10513" max="10515" width="27.7109375" style="163" customWidth="1"/>
    <col min="10516" max="10519" width="26.28515625" style="163" customWidth="1"/>
    <col min="10520" max="10520" width="53.140625" style="163" customWidth="1"/>
    <col min="10521" max="10521" width="44.7109375" style="163" bestFit="1" customWidth="1"/>
    <col min="10522" max="10522" width="20" style="163" bestFit="1" customWidth="1"/>
    <col min="10523" max="10546" width="0" style="163" hidden="1" customWidth="1"/>
    <col min="10547" max="10668" width="9.140625" style="163"/>
    <col min="10669" max="10669" width="9.140625" style="163" customWidth="1"/>
    <col min="10670" max="10670" width="45.42578125" style="163" customWidth="1"/>
    <col min="10671" max="10673" width="9.140625" style="163" customWidth="1"/>
    <col min="10674" max="10674" width="76" style="163" customWidth="1"/>
    <col min="10675" max="10675" width="15.5703125" style="163" customWidth="1"/>
    <col min="10676" max="10676" width="15.85546875" style="163" customWidth="1"/>
    <col min="10677" max="10678" width="13.140625" style="163" customWidth="1"/>
    <col min="10679" max="10679" width="25.140625" style="163" customWidth="1"/>
    <col min="10680" max="10680" width="41.140625" style="163" customWidth="1"/>
    <col min="10681" max="10683" width="24.85546875" style="163" customWidth="1"/>
    <col min="10684" max="10688" width="0" style="163" hidden="1" customWidth="1"/>
    <col min="10689" max="10689" width="10.28515625" style="163" bestFit="1" customWidth="1"/>
    <col min="10690" max="10690" width="15.85546875" style="163" bestFit="1" customWidth="1"/>
    <col min="10691" max="10698" width="0" style="163" hidden="1" customWidth="1"/>
    <col min="10699" max="10699" width="9.28515625" style="163" bestFit="1" customWidth="1"/>
    <col min="10700" max="10700" width="13.5703125" style="163" bestFit="1" customWidth="1"/>
    <col min="10701" max="10701" width="20.7109375" style="163" bestFit="1" customWidth="1"/>
    <col min="10702" max="10705" width="14.42578125" style="163" customWidth="1"/>
    <col min="10706" max="10706" width="16.42578125" style="163" bestFit="1" customWidth="1"/>
    <col min="10707" max="10707" width="17.7109375" style="163" bestFit="1" customWidth="1"/>
    <col min="10708" max="10711" width="14.5703125" style="163" customWidth="1"/>
    <col min="10712" max="10712" width="14.42578125" style="163" bestFit="1" customWidth="1"/>
    <col min="10713" max="10713" width="15" style="163" bestFit="1" customWidth="1"/>
    <col min="10714" max="10717" width="15" style="163" customWidth="1"/>
    <col min="10718" max="10718" width="15.7109375" style="163" bestFit="1" customWidth="1"/>
    <col min="10719" max="10719" width="19.140625" style="163" bestFit="1" customWidth="1"/>
    <col min="10720" max="10720" width="12.85546875" style="163" bestFit="1" customWidth="1"/>
    <col min="10721" max="10721" width="9" style="163" bestFit="1" customWidth="1"/>
    <col min="10722" max="10722" width="11.7109375" style="163" bestFit="1" customWidth="1"/>
    <col min="10723" max="10723" width="23.5703125" style="163" bestFit="1" customWidth="1"/>
    <col min="10724" max="10724" width="24.42578125" style="163" bestFit="1" customWidth="1"/>
    <col min="10725" max="10726" width="0" style="163" hidden="1" customWidth="1"/>
    <col min="10727" max="10727" width="14.42578125" style="163" bestFit="1" customWidth="1"/>
    <col min="10728" max="10728" width="41.5703125" style="163" bestFit="1" customWidth="1"/>
    <col min="10729" max="10729" width="8.5703125" style="163" bestFit="1" customWidth="1"/>
    <col min="10730" max="10730" width="29.140625" style="163" bestFit="1" customWidth="1"/>
    <col min="10731" max="10731" width="8.5703125" style="163" bestFit="1" customWidth="1"/>
    <col min="10732" max="10732" width="31.7109375" style="163" bestFit="1" customWidth="1"/>
    <col min="10733" max="10733" width="8.5703125" style="163" bestFit="1" customWidth="1"/>
    <col min="10734" max="10734" width="12.5703125" style="163" bestFit="1" customWidth="1"/>
    <col min="10735" max="10735" width="14.140625" style="163" customWidth="1"/>
    <col min="10736" max="10736" width="11.42578125" style="163" bestFit="1" customWidth="1"/>
    <col min="10737" max="10744" width="6.28515625" style="163" bestFit="1" customWidth="1"/>
    <col min="10745" max="10745" width="6.7109375" style="163" bestFit="1" customWidth="1"/>
    <col min="10746" max="10746" width="7.28515625" style="163" bestFit="1" customWidth="1"/>
    <col min="10747" max="10747" width="22.140625" style="163" bestFit="1" customWidth="1"/>
    <col min="10748" max="10748" width="13.5703125" style="163" bestFit="1" customWidth="1"/>
    <col min="10749" max="10752" width="13.5703125" style="163" customWidth="1"/>
    <col min="10753" max="10753" width="3.28515625" style="163" customWidth="1"/>
    <col min="10754" max="10754" width="18.28515625" style="163" customWidth="1"/>
    <col min="10755" max="10758" width="12" style="163" customWidth="1"/>
    <col min="10759" max="10759" width="8.5703125" style="163" customWidth="1"/>
    <col min="10760" max="10760" width="11.42578125" style="163" customWidth="1"/>
    <col min="10761" max="10761" width="8.5703125" style="163" customWidth="1"/>
    <col min="10762" max="10762" width="11.5703125" style="163" customWidth="1"/>
    <col min="10763" max="10763" width="15.7109375" style="163" customWidth="1"/>
    <col min="10764" max="10764" width="12.140625" style="163" customWidth="1"/>
    <col min="10765" max="10765" width="10.7109375" style="163" customWidth="1"/>
    <col min="10766" max="10766" width="19.7109375" style="163" customWidth="1"/>
    <col min="10767" max="10767" width="28.5703125" style="163" customWidth="1"/>
    <col min="10768" max="10768" width="27.140625" style="163" customWidth="1"/>
    <col min="10769" max="10771" width="27.7109375" style="163" customWidth="1"/>
    <col min="10772" max="10775" width="26.28515625" style="163" customWidth="1"/>
    <col min="10776" max="10776" width="53.140625" style="163" customWidth="1"/>
    <col min="10777" max="10777" width="44.7109375" style="163" bestFit="1" customWidth="1"/>
    <col min="10778" max="10778" width="20" style="163" bestFit="1" customWidth="1"/>
    <col min="10779" max="10802" width="0" style="163" hidden="1" customWidth="1"/>
    <col min="10803" max="10924" width="9.140625" style="163"/>
    <col min="10925" max="10925" width="9.140625" style="163" customWidth="1"/>
    <col min="10926" max="10926" width="45.42578125" style="163" customWidth="1"/>
    <col min="10927" max="10929" width="9.140625" style="163" customWidth="1"/>
    <col min="10930" max="10930" width="76" style="163" customWidth="1"/>
    <col min="10931" max="10931" width="15.5703125" style="163" customWidth="1"/>
    <col min="10932" max="10932" width="15.85546875" style="163" customWidth="1"/>
    <col min="10933" max="10934" width="13.140625" style="163" customWidth="1"/>
    <col min="10935" max="10935" width="25.140625" style="163" customWidth="1"/>
    <col min="10936" max="10936" width="41.140625" style="163" customWidth="1"/>
    <col min="10937" max="10939" width="24.85546875" style="163" customWidth="1"/>
    <col min="10940" max="10944" width="0" style="163" hidden="1" customWidth="1"/>
    <col min="10945" max="10945" width="10.28515625" style="163" bestFit="1" customWidth="1"/>
    <col min="10946" max="10946" width="15.85546875" style="163" bestFit="1" customWidth="1"/>
    <col min="10947" max="10954" width="0" style="163" hidden="1" customWidth="1"/>
    <col min="10955" max="10955" width="9.28515625" style="163" bestFit="1" customWidth="1"/>
    <col min="10956" max="10956" width="13.5703125" style="163" bestFit="1" customWidth="1"/>
    <col min="10957" max="10957" width="20.7109375" style="163" bestFit="1" customWidth="1"/>
    <col min="10958" max="10961" width="14.42578125" style="163" customWidth="1"/>
    <col min="10962" max="10962" width="16.42578125" style="163" bestFit="1" customWidth="1"/>
    <col min="10963" max="10963" width="17.7109375" style="163" bestFit="1" customWidth="1"/>
    <col min="10964" max="10967" width="14.5703125" style="163" customWidth="1"/>
    <col min="10968" max="10968" width="14.42578125" style="163" bestFit="1" customWidth="1"/>
    <col min="10969" max="10969" width="15" style="163" bestFit="1" customWidth="1"/>
    <col min="10970" max="10973" width="15" style="163" customWidth="1"/>
    <col min="10974" max="10974" width="15.7109375" style="163" bestFit="1" customWidth="1"/>
    <col min="10975" max="10975" width="19.140625" style="163" bestFit="1" customWidth="1"/>
    <col min="10976" max="10976" width="12.85546875" style="163" bestFit="1" customWidth="1"/>
    <col min="10977" max="10977" width="9" style="163" bestFit="1" customWidth="1"/>
    <col min="10978" max="10978" width="11.7109375" style="163" bestFit="1" customWidth="1"/>
    <col min="10979" max="10979" width="23.5703125" style="163" bestFit="1" customWidth="1"/>
    <col min="10980" max="10980" width="24.42578125" style="163" bestFit="1" customWidth="1"/>
    <col min="10981" max="10982" width="0" style="163" hidden="1" customWidth="1"/>
    <col min="10983" max="10983" width="14.42578125" style="163" bestFit="1" customWidth="1"/>
    <col min="10984" max="10984" width="41.5703125" style="163" bestFit="1" customWidth="1"/>
    <col min="10985" max="10985" width="8.5703125" style="163" bestFit="1" customWidth="1"/>
    <col min="10986" max="10986" width="29.140625" style="163" bestFit="1" customWidth="1"/>
    <col min="10987" max="10987" width="8.5703125" style="163" bestFit="1" customWidth="1"/>
    <col min="10988" max="10988" width="31.7109375" style="163" bestFit="1" customWidth="1"/>
    <col min="10989" max="10989" width="8.5703125" style="163" bestFit="1" customWidth="1"/>
    <col min="10990" max="10990" width="12.5703125" style="163" bestFit="1" customWidth="1"/>
    <col min="10991" max="10991" width="14.140625" style="163" customWidth="1"/>
    <col min="10992" max="10992" width="11.42578125" style="163" bestFit="1" customWidth="1"/>
    <col min="10993" max="11000" width="6.28515625" style="163" bestFit="1" customWidth="1"/>
    <col min="11001" max="11001" width="6.7109375" style="163" bestFit="1" customWidth="1"/>
    <col min="11002" max="11002" width="7.28515625" style="163" bestFit="1" customWidth="1"/>
    <col min="11003" max="11003" width="22.140625" style="163" bestFit="1" customWidth="1"/>
    <col min="11004" max="11004" width="13.5703125" style="163" bestFit="1" customWidth="1"/>
    <col min="11005" max="11008" width="13.5703125" style="163" customWidth="1"/>
    <col min="11009" max="11009" width="3.28515625" style="163" customWidth="1"/>
    <col min="11010" max="11010" width="18.28515625" style="163" customWidth="1"/>
    <col min="11011" max="11014" width="12" style="163" customWidth="1"/>
    <col min="11015" max="11015" width="8.5703125" style="163" customWidth="1"/>
    <col min="11016" max="11016" width="11.42578125" style="163" customWidth="1"/>
    <col min="11017" max="11017" width="8.5703125" style="163" customWidth="1"/>
    <col min="11018" max="11018" width="11.5703125" style="163" customWidth="1"/>
    <col min="11019" max="11019" width="15.7109375" style="163" customWidth="1"/>
    <col min="11020" max="11020" width="12.140625" style="163" customWidth="1"/>
    <col min="11021" max="11021" width="10.7109375" style="163" customWidth="1"/>
    <col min="11022" max="11022" width="19.7109375" style="163" customWidth="1"/>
    <col min="11023" max="11023" width="28.5703125" style="163" customWidth="1"/>
    <col min="11024" max="11024" width="27.140625" style="163" customWidth="1"/>
    <col min="11025" max="11027" width="27.7109375" style="163" customWidth="1"/>
    <col min="11028" max="11031" width="26.28515625" style="163" customWidth="1"/>
    <col min="11032" max="11032" width="53.140625" style="163" customWidth="1"/>
    <col min="11033" max="11033" width="44.7109375" style="163" bestFit="1" customWidth="1"/>
    <col min="11034" max="11034" width="20" style="163" bestFit="1" customWidth="1"/>
    <col min="11035" max="11058" width="0" style="163" hidden="1" customWidth="1"/>
    <col min="11059" max="11180" width="9.140625" style="163"/>
    <col min="11181" max="11181" width="9.140625" style="163" customWidth="1"/>
    <col min="11182" max="11182" width="45.42578125" style="163" customWidth="1"/>
    <col min="11183" max="11185" width="9.140625" style="163" customWidth="1"/>
    <col min="11186" max="11186" width="76" style="163" customWidth="1"/>
    <col min="11187" max="11187" width="15.5703125" style="163" customWidth="1"/>
    <col min="11188" max="11188" width="15.85546875" style="163" customWidth="1"/>
    <col min="11189" max="11190" width="13.140625" style="163" customWidth="1"/>
    <col min="11191" max="11191" width="25.140625" style="163" customWidth="1"/>
    <col min="11192" max="11192" width="41.140625" style="163" customWidth="1"/>
    <col min="11193" max="11195" width="24.85546875" style="163" customWidth="1"/>
    <col min="11196" max="11200" width="0" style="163" hidden="1" customWidth="1"/>
    <col min="11201" max="11201" width="10.28515625" style="163" bestFit="1" customWidth="1"/>
    <col min="11202" max="11202" width="15.85546875" style="163" bestFit="1" customWidth="1"/>
    <col min="11203" max="11210" width="0" style="163" hidden="1" customWidth="1"/>
    <col min="11211" max="11211" width="9.28515625" style="163" bestFit="1" customWidth="1"/>
    <col min="11212" max="11212" width="13.5703125" style="163" bestFit="1" customWidth="1"/>
    <col min="11213" max="11213" width="20.7109375" style="163" bestFit="1" customWidth="1"/>
    <col min="11214" max="11217" width="14.42578125" style="163" customWidth="1"/>
    <col min="11218" max="11218" width="16.42578125" style="163" bestFit="1" customWidth="1"/>
    <col min="11219" max="11219" width="17.7109375" style="163" bestFit="1" customWidth="1"/>
    <col min="11220" max="11223" width="14.5703125" style="163" customWidth="1"/>
    <col min="11224" max="11224" width="14.42578125" style="163" bestFit="1" customWidth="1"/>
    <col min="11225" max="11225" width="15" style="163" bestFit="1" customWidth="1"/>
    <col min="11226" max="11229" width="15" style="163" customWidth="1"/>
    <col min="11230" max="11230" width="15.7109375" style="163" bestFit="1" customWidth="1"/>
    <col min="11231" max="11231" width="19.140625" style="163" bestFit="1" customWidth="1"/>
    <col min="11232" max="11232" width="12.85546875" style="163" bestFit="1" customWidth="1"/>
    <col min="11233" max="11233" width="9" style="163" bestFit="1" customWidth="1"/>
    <col min="11234" max="11234" width="11.7109375" style="163" bestFit="1" customWidth="1"/>
    <col min="11235" max="11235" width="23.5703125" style="163" bestFit="1" customWidth="1"/>
    <col min="11236" max="11236" width="24.42578125" style="163" bestFit="1" customWidth="1"/>
    <col min="11237" max="11238" width="0" style="163" hidden="1" customWidth="1"/>
    <col min="11239" max="11239" width="14.42578125" style="163" bestFit="1" customWidth="1"/>
    <col min="11240" max="11240" width="41.5703125" style="163" bestFit="1" customWidth="1"/>
    <col min="11241" max="11241" width="8.5703125" style="163" bestFit="1" customWidth="1"/>
    <col min="11242" max="11242" width="29.140625" style="163" bestFit="1" customWidth="1"/>
    <col min="11243" max="11243" width="8.5703125" style="163" bestFit="1" customWidth="1"/>
    <col min="11244" max="11244" width="31.7109375" style="163" bestFit="1" customWidth="1"/>
    <col min="11245" max="11245" width="8.5703125" style="163" bestFit="1" customWidth="1"/>
    <col min="11246" max="11246" width="12.5703125" style="163" bestFit="1" customWidth="1"/>
    <col min="11247" max="11247" width="14.140625" style="163" customWidth="1"/>
    <col min="11248" max="11248" width="11.42578125" style="163" bestFit="1" customWidth="1"/>
    <col min="11249" max="11256" width="6.28515625" style="163" bestFit="1" customWidth="1"/>
    <col min="11257" max="11257" width="6.7109375" style="163" bestFit="1" customWidth="1"/>
    <col min="11258" max="11258" width="7.28515625" style="163" bestFit="1" customWidth="1"/>
    <col min="11259" max="11259" width="22.140625" style="163" bestFit="1" customWidth="1"/>
    <col min="11260" max="11260" width="13.5703125" style="163" bestFit="1" customWidth="1"/>
    <col min="11261" max="11264" width="13.5703125" style="163" customWidth="1"/>
    <col min="11265" max="11265" width="3.28515625" style="163" customWidth="1"/>
    <col min="11266" max="11266" width="18.28515625" style="163" customWidth="1"/>
    <col min="11267" max="11270" width="12" style="163" customWidth="1"/>
    <col min="11271" max="11271" width="8.5703125" style="163" customWidth="1"/>
    <col min="11272" max="11272" width="11.42578125" style="163" customWidth="1"/>
    <col min="11273" max="11273" width="8.5703125" style="163" customWidth="1"/>
    <col min="11274" max="11274" width="11.5703125" style="163" customWidth="1"/>
    <col min="11275" max="11275" width="15.7109375" style="163" customWidth="1"/>
    <col min="11276" max="11276" width="12.140625" style="163" customWidth="1"/>
    <col min="11277" max="11277" width="10.7109375" style="163" customWidth="1"/>
    <col min="11278" max="11278" width="19.7109375" style="163" customWidth="1"/>
    <col min="11279" max="11279" width="28.5703125" style="163" customWidth="1"/>
    <col min="11280" max="11280" width="27.140625" style="163" customWidth="1"/>
    <col min="11281" max="11283" width="27.7109375" style="163" customWidth="1"/>
    <col min="11284" max="11287" width="26.28515625" style="163" customWidth="1"/>
    <col min="11288" max="11288" width="53.140625" style="163" customWidth="1"/>
    <col min="11289" max="11289" width="44.7109375" style="163" bestFit="1" customWidth="1"/>
    <col min="11290" max="11290" width="20" style="163" bestFit="1" customWidth="1"/>
    <col min="11291" max="11314" width="0" style="163" hidden="1" customWidth="1"/>
    <col min="11315" max="11436" width="9.140625" style="163"/>
    <col min="11437" max="11437" width="9.140625" style="163" customWidth="1"/>
    <col min="11438" max="11438" width="45.42578125" style="163" customWidth="1"/>
    <col min="11439" max="11441" width="9.140625" style="163" customWidth="1"/>
    <col min="11442" max="11442" width="76" style="163" customWidth="1"/>
    <col min="11443" max="11443" width="15.5703125" style="163" customWidth="1"/>
    <col min="11444" max="11444" width="15.85546875" style="163" customWidth="1"/>
    <col min="11445" max="11446" width="13.140625" style="163" customWidth="1"/>
    <col min="11447" max="11447" width="25.140625" style="163" customWidth="1"/>
    <col min="11448" max="11448" width="41.140625" style="163" customWidth="1"/>
    <col min="11449" max="11451" width="24.85546875" style="163" customWidth="1"/>
    <col min="11452" max="11456" width="0" style="163" hidden="1" customWidth="1"/>
    <col min="11457" max="11457" width="10.28515625" style="163" bestFit="1" customWidth="1"/>
    <col min="11458" max="11458" width="15.85546875" style="163" bestFit="1" customWidth="1"/>
    <col min="11459" max="11466" width="0" style="163" hidden="1" customWidth="1"/>
    <col min="11467" max="11467" width="9.28515625" style="163" bestFit="1" customWidth="1"/>
    <col min="11468" max="11468" width="13.5703125" style="163" bestFit="1" customWidth="1"/>
    <col min="11469" max="11469" width="20.7109375" style="163" bestFit="1" customWidth="1"/>
    <col min="11470" max="11473" width="14.42578125" style="163" customWidth="1"/>
    <col min="11474" max="11474" width="16.42578125" style="163" bestFit="1" customWidth="1"/>
    <col min="11475" max="11475" width="17.7109375" style="163" bestFit="1" customWidth="1"/>
    <col min="11476" max="11479" width="14.5703125" style="163" customWidth="1"/>
    <col min="11480" max="11480" width="14.42578125" style="163" bestFit="1" customWidth="1"/>
    <col min="11481" max="11481" width="15" style="163" bestFit="1" customWidth="1"/>
    <col min="11482" max="11485" width="15" style="163" customWidth="1"/>
    <col min="11486" max="11486" width="15.7109375" style="163" bestFit="1" customWidth="1"/>
    <col min="11487" max="11487" width="19.140625" style="163" bestFit="1" customWidth="1"/>
    <col min="11488" max="11488" width="12.85546875" style="163" bestFit="1" customWidth="1"/>
    <col min="11489" max="11489" width="9" style="163" bestFit="1" customWidth="1"/>
    <col min="11490" max="11490" width="11.7109375" style="163" bestFit="1" customWidth="1"/>
    <col min="11491" max="11491" width="23.5703125" style="163" bestFit="1" customWidth="1"/>
    <col min="11492" max="11492" width="24.42578125" style="163" bestFit="1" customWidth="1"/>
    <col min="11493" max="11494" width="0" style="163" hidden="1" customWidth="1"/>
    <col min="11495" max="11495" width="14.42578125" style="163" bestFit="1" customWidth="1"/>
    <col min="11496" max="11496" width="41.5703125" style="163" bestFit="1" customWidth="1"/>
    <col min="11497" max="11497" width="8.5703125" style="163" bestFit="1" customWidth="1"/>
    <col min="11498" max="11498" width="29.140625" style="163" bestFit="1" customWidth="1"/>
    <col min="11499" max="11499" width="8.5703125" style="163" bestFit="1" customWidth="1"/>
    <col min="11500" max="11500" width="31.7109375" style="163" bestFit="1" customWidth="1"/>
    <col min="11501" max="11501" width="8.5703125" style="163" bestFit="1" customWidth="1"/>
    <col min="11502" max="11502" width="12.5703125" style="163" bestFit="1" customWidth="1"/>
    <col min="11503" max="11503" width="14.140625" style="163" customWidth="1"/>
    <col min="11504" max="11504" width="11.42578125" style="163" bestFit="1" customWidth="1"/>
    <col min="11505" max="11512" width="6.28515625" style="163" bestFit="1" customWidth="1"/>
    <col min="11513" max="11513" width="6.7109375" style="163" bestFit="1" customWidth="1"/>
    <col min="11514" max="11514" width="7.28515625" style="163" bestFit="1" customWidth="1"/>
    <col min="11515" max="11515" width="22.140625" style="163" bestFit="1" customWidth="1"/>
    <col min="11516" max="11516" width="13.5703125" style="163" bestFit="1" customWidth="1"/>
    <col min="11517" max="11520" width="13.5703125" style="163" customWidth="1"/>
    <col min="11521" max="11521" width="3.28515625" style="163" customWidth="1"/>
    <col min="11522" max="11522" width="18.28515625" style="163" customWidth="1"/>
    <col min="11523" max="11526" width="12" style="163" customWidth="1"/>
    <col min="11527" max="11527" width="8.5703125" style="163" customWidth="1"/>
    <col min="11528" max="11528" width="11.42578125" style="163" customWidth="1"/>
    <col min="11529" max="11529" width="8.5703125" style="163" customWidth="1"/>
    <col min="11530" max="11530" width="11.5703125" style="163" customWidth="1"/>
    <col min="11531" max="11531" width="15.7109375" style="163" customWidth="1"/>
    <col min="11532" max="11532" width="12.140625" style="163" customWidth="1"/>
    <col min="11533" max="11533" width="10.7109375" style="163" customWidth="1"/>
    <col min="11534" max="11534" width="19.7109375" style="163" customWidth="1"/>
    <col min="11535" max="11535" width="28.5703125" style="163" customWidth="1"/>
    <col min="11536" max="11536" width="27.140625" style="163" customWidth="1"/>
    <col min="11537" max="11539" width="27.7109375" style="163" customWidth="1"/>
    <col min="11540" max="11543" width="26.28515625" style="163" customWidth="1"/>
    <col min="11544" max="11544" width="53.140625" style="163" customWidth="1"/>
    <col min="11545" max="11545" width="44.7109375" style="163" bestFit="1" customWidth="1"/>
    <col min="11546" max="11546" width="20" style="163" bestFit="1" customWidth="1"/>
    <col min="11547" max="11570" width="0" style="163" hidden="1" customWidth="1"/>
    <col min="11571" max="11692" width="9.140625" style="163"/>
    <col min="11693" max="11693" width="9.140625" style="163" customWidth="1"/>
    <col min="11694" max="11694" width="45.42578125" style="163" customWidth="1"/>
    <col min="11695" max="11697" width="9.140625" style="163" customWidth="1"/>
    <col min="11698" max="11698" width="76" style="163" customWidth="1"/>
    <col min="11699" max="11699" width="15.5703125" style="163" customWidth="1"/>
    <col min="11700" max="11700" width="15.85546875" style="163" customWidth="1"/>
    <col min="11701" max="11702" width="13.140625" style="163" customWidth="1"/>
    <col min="11703" max="11703" width="25.140625" style="163" customWidth="1"/>
    <col min="11704" max="11704" width="41.140625" style="163" customWidth="1"/>
    <col min="11705" max="11707" width="24.85546875" style="163" customWidth="1"/>
    <col min="11708" max="11712" width="0" style="163" hidden="1" customWidth="1"/>
    <col min="11713" max="11713" width="10.28515625" style="163" bestFit="1" customWidth="1"/>
    <col min="11714" max="11714" width="15.85546875" style="163" bestFit="1" customWidth="1"/>
    <col min="11715" max="11722" width="0" style="163" hidden="1" customWidth="1"/>
    <col min="11723" max="11723" width="9.28515625" style="163" bestFit="1" customWidth="1"/>
    <col min="11724" max="11724" width="13.5703125" style="163" bestFit="1" customWidth="1"/>
    <col min="11725" max="11725" width="20.7109375" style="163" bestFit="1" customWidth="1"/>
    <col min="11726" max="11729" width="14.42578125" style="163" customWidth="1"/>
    <col min="11730" max="11730" width="16.42578125" style="163" bestFit="1" customWidth="1"/>
    <col min="11731" max="11731" width="17.7109375" style="163" bestFit="1" customWidth="1"/>
    <col min="11732" max="11735" width="14.5703125" style="163" customWidth="1"/>
    <col min="11736" max="11736" width="14.42578125" style="163" bestFit="1" customWidth="1"/>
    <col min="11737" max="11737" width="15" style="163" bestFit="1" customWidth="1"/>
    <col min="11738" max="11741" width="15" style="163" customWidth="1"/>
    <col min="11742" max="11742" width="15.7109375" style="163" bestFit="1" customWidth="1"/>
    <col min="11743" max="11743" width="19.140625" style="163" bestFit="1" customWidth="1"/>
    <col min="11744" max="11744" width="12.85546875" style="163" bestFit="1" customWidth="1"/>
    <col min="11745" max="11745" width="9" style="163" bestFit="1" customWidth="1"/>
    <col min="11746" max="11746" width="11.7109375" style="163" bestFit="1" customWidth="1"/>
    <col min="11747" max="11747" width="23.5703125" style="163" bestFit="1" customWidth="1"/>
    <col min="11748" max="11748" width="24.42578125" style="163" bestFit="1" customWidth="1"/>
    <col min="11749" max="11750" width="0" style="163" hidden="1" customWidth="1"/>
    <col min="11751" max="11751" width="14.42578125" style="163" bestFit="1" customWidth="1"/>
    <col min="11752" max="11752" width="41.5703125" style="163" bestFit="1" customWidth="1"/>
    <col min="11753" max="11753" width="8.5703125" style="163" bestFit="1" customWidth="1"/>
    <col min="11754" max="11754" width="29.140625" style="163" bestFit="1" customWidth="1"/>
    <col min="11755" max="11755" width="8.5703125" style="163" bestFit="1" customWidth="1"/>
    <col min="11756" max="11756" width="31.7109375" style="163" bestFit="1" customWidth="1"/>
    <col min="11757" max="11757" width="8.5703125" style="163" bestFit="1" customWidth="1"/>
    <col min="11758" max="11758" width="12.5703125" style="163" bestFit="1" customWidth="1"/>
    <col min="11759" max="11759" width="14.140625" style="163" customWidth="1"/>
    <col min="11760" max="11760" width="11.42578125" style="163" bestFit="1" customWidth="1"/>
    <col min="11761" max="11768" width="6.28515625" style="163" bestFit="1" customWidth="1"/>
    <col min="11769" max="11769" width="6.7109375" style="163" bestFit="1" customWidth="1"/>
    <col min="11770" max="11770" width="7.28515625" style="163" bestFit="1" customWidth="1"/>
    <col min="11771" max="11771" width="22.140625" style="163" bestFit="1" customWidth="1"/>
    <col min="11772" max="11772" width="13.5703125" style="163" bestFit="1" customWidth="1"/>
    <col min="11773" max="11776" width="13.5703125" style="163" customWidth="1"/>
    <col min="11777" max="11777" width="3.28515625" style="163" customWidth="1"/>
    <col min="11778" max="11778" width="18.28515625" style="163" customWidth="1"/>
    <col min="11779" max="11782" width="12" style="163" customWidth="1"/>
    <col min="11783" max="11783" width="8.5703125" style="163" customWidth="1"/>
    <col min="11784" max="11784" width="11.42578125" style="163" customWidth="1"/>
    <col min="11785" max="11785" width="8.5703125" style="163" customWidth="1"/>
    <col min="11786" max="11786" width="11.5703125" style="163" customWidth="1"/>
    <col min="11787" max="11787" width="15.7109375" style="163" customWidth="1"/>
    <col min="11788" max="11788" width="12.140625" style="163" customWidth="1"/>
    <col min="11789" max="11789" width="10.7109375" style="163" customWidth="1"/>
    <col min="11790" max="11790" width="19.7109375" style="163" customWidth="1"/>
    <col min="11791" max="11791" width="28.5703125" style="163" customWidth="1"/>
    <col min="11792" max="11792" width="27.140625" style="163" customWidth="1"/>
    <col min="11793" max="11795" width="27.7109375" style="163" customWidth="1"/>
    <col min="11796" max="11799" width="26.28515625" style="163" customWidth="1"/>
    <col min="11800" max="11800" width="53.140625" style="163" customWidth="1"/>
    <col min="11801" max="11801" width="44.7109375" style="163" bestFit="1" customWidth="1"/>
    <col min="11802" max="11802" width="20" style="163" bestFit="1" customWidth="1"/>
    <col min="11803" max="11826" width="0" style="163" hidden="1" customWidth="1"/>
    <col min="11827" max="11948" width="9.140625" style="163"/>
    <col min="11949" max="11949" width="9.140625" style="163" customWidth="1"/>
    <col min="11950" max="11950" width="45.42578125" style="163" customWidth="1"/>
    <col min="11951" max="11953" width="9.140625" style="163" customWidth="1"/>
    <col min="11954" max="11954" width="76" style="163" customWidth="1"/>
    <col min="11955" max="11955" width="15.5703125" style="163" customWidth="1"/>
    <col min="11956" max="11956" width="15.85546875" style="163" customWidth="1"/>
    <col min="11957" max="11958" width="13.140625" style="163" customWidth="1"/>
    <col min="11959" max="11959" width="25.140625" style="163" customWidth="1"/>
    <col min="11960" max="11960" width="41.140625" style="163" customWidth="1"/>
    <col min="11961" max="11963" width="24.85546875" style="163" customWidth="1"/>
    <col min="11964" max="11968" width="0" style="163" hidden="1" customWidth="1"/>
    <col min="11969" max="11969" width="10.28515625" style="163" bestFit="1" customWidth="1"/>
    <col min="11970" max="11970" width="15.85546875" style="163" bestFit="1" customWidth="1"/>
    <col min="11971" max="11978" width="0" style="163" hidden="1" customWidth="1"/>
    <col min="11979" max="11979" width="9.28515625" style="163" bestFit="1" customWidth="1"/>
    <col min="11980" max="11980" width="13.5703125" style="163" bestFit="1" customWidth="1"/>
    <col min="11981" max="11981" width="20.7109375" style="163" bestFit="1" customWidth="1"/>
    <col min="11982" max="11985" width="14.42578125" style="163" customWidth="1"/>
    <col min="11986" max="11986" width="16.42578125" style="163" bestFit="1" customWidth="1"/>
    <col min="11987" max="11987" width="17.7109375" style="163" bestFit="1" customWidth="1"/>
    <col min="11988" max="11991" width="14.5703125" style="163" customWidth="1"/>
    <col min="11992" max="11992" width="14.42578125" style="163" bestFit="1" customWidth="1"/>
    <col min="11993" max="11993" width="15" style="163" bestFit="1" customWidth="1"/>
    <col min="11994" max="11997" width="15" style="163" customWidth="1"/>
    <col min="11998" max="11998" width="15.7109375" style="163" bestFit="1" customWidth="1"/>
    <col min="11999" max="11999" width="19.140625" style="163" bestFit="1" customWidth="1"/>
    <col min="12000" max="12000" width="12.85546875" style="163" bestFit="1" customWidth="1"/>
    <col min="12001" max="12001" width="9" style="163" bestFit="1" customWidth="1"/>
    <col min="12002" max="12002" width="11.7109375" style="163" bestFit="1" customWidth="1"/>
    <col min="12003" max="12003" width="23.5703125" style="163" bestFit="1" customWidth="1"/>
    <col min="12004" max="12004" width="24.42578125" style="163" bestFit="1" customWidth="1"/>
    <col min="12005" max="12006" width="0" style="163" hidden="1" customWidth="1"/>
    <col min="12007" max="12007" width="14.42578125" style="163" bestFit="1" customWidth="1"/>
    <col min="12008" max="12008" width="41.5703125" style="163" bestFit="1" customWidth="1"/>
    <col min="12009" max="12009" width="8.5703125" style="163" bestFit="1" customWidth="1"/>
    <col min="12010" max="12010" width="29.140625" style="163" bestFit="1" customWidth="1"/>
    <col min="12011" max="12011" width="8.5703125" style="163" bestFit="1" customWidth="1"/>
    <col min="12012" max="12012" width="31.7109375" style="163" bestFit="1" customWidth="1"/>
    <col min="12013" max="12013" width="8.5703125" style="163" bestFit="1" customWidth="1"/>
    <col min="12014" max="12014" width="12.5703125" style="163" bestFit="1" customWidth="1"/>
    <col min="12015" max="12015" width="14.140625" style="163" customWidth="1"/>
    <col min="12016" max="12016" width="11.42578125" style="163" bestFit="1" customWidth="1"/>
    <col min="12017" max="12024" width="6.28515625" style="163" bestFit="1" customWidth="1"/>
    <col min="12025" max="12025" width="6.7109375" style="163" bestFit="1" customWidth="1"/>
    <col min="12026" max="12026" width="7.28515625" style="163" bestFit="1" customWidth="1"/>
    <col min="12027" max="12027" width="22.140625" style="163" bestFit="1" customWidth="1"/>
    <col min="12028" max="12028" width="13.5703125" style="163" bestFit="1" customWidth="1"/>
    <col min="12029" max="12032" width="13.5703125" style="163" customWidth="1"/>
    <col min="12033" max="12033" width="3.28515625" style="163" customWidth="1"/>
    <col min="12034" max="12034" width="18.28515625" style="163" customWidth="1"/>
    <col min="12035" max="12038" width="12" style="163" customWidth="1"/>
    <col min="12039" max="12039" width="8.5703125" style="163" customWidth="1"/>
    <col min="12040" max="12040" width="11.42578125" style="163" customWidth="1"/>
    <col min="12041" max="12041" width="8.5703125" style="163" customWidth="1"/>
    <col min="12042" max="12042" width="11.5703125" style="163" customWidth="1"/>
    <col min="12043" max="12043" width="15.7109375" style="163" customWidth="1"/>
    <col min="12044" max="12044" width="12.140625" style="163" customWidth="1"/>
    <col min="12045" max="12045" width="10.7109375" style="163" customWidth="1"/>
    <col min="12046" max="12046" width="19.7109375" style="163" customWidth="1"/>
    <col min="12047" max="12047" width="28.5703125" style="163" customWidth="1"/>
    <col min="12048" max="12048" width="27.140625" style="163" customWidth="1"/>
    <col min="12049" max="12051" width="27.7109375" style="163" customWidth="1"/>
    <col min="12052" max="12055" width="26.28515625" style="163" customWidth="1"/>
    <col min="12056" max="12056" width="53.140625" style="163" customWidth="1"/>
    <col min="12057" max="12057" width="44.7109375" style="163" bestFit="1" customWidth="1"/>
    <col min="12058" max="12058" width="20" style="163" bestFit="1" customWidth="1"/>
    <col min="12059" max="12082" width="0" style="163" hidden="1" customWidth="1"/>
    <col min="12083" max="12204" width="9.140625" style="163"/>
    <col min="12205" max="12205" width="9.140625" style="163" customWidth="1"/>
    <col min="12206" max="12206" width="45.42578125" style="163" customWidth="1"/>
    <col min="12207" max="12209" width="9.140625" style="163" customWidth="1"/>
    <col min="12210" max="12210" width="76" style="163" customWidth="1"/>
    <col min="12211" max="12211" width="15.5703125" style="163" customWidth="1"/>
    <col min="12212" max="12212" width="15.85546875" style="163" customWidth="1"/>
    <col min="12213" max="12214" width="13.140625" style="163" customWidth="1"/>
    <col min="12215" max="12215" width="25.140625" style="163" customWidth="1"/>
    <col min="12216" max="12216" width="41.140625" style="163" customWidth="1"/>
    <col min="12217" max="12219" width="24.85546875" style="163" customWidth="1"/>
    <col min="12220" max="12224" width="0" style="163" hidden="1" customWidth="1"/>
    <col min="12225" max="12225" width="10.28515625" style="163" bestFit="1" customWidth="1"/>
    <col min="12226" max="12226" width="15.85546875" style="163" bestFit="1" customWidth="1"/>
    <col min="12227" max="12234" width="0" style="163" hidden="1" customWidth="1"/>
    <col min="12235" max="12235" width="9.28515625" style="163" bestFit="1" customWidth="1"/>
    <col min="12236" max="12236" width="13.5703125" style="163" bestFit="1" customWidth="1"/>
    <col min="12237" max="12237" width="20.7109375" style="163" bestFit="1" customWidth="1"/>
    <col min="12238" max="12241" width="14.42578125" style="163" customWidth="1"/>
    <col min="12242" max="12242" width="16.42578125" style="163" bestFit="1" customWidth="1"/>
    <col min="12243" max="12243" width="17.7109375" style="163" bestFit="1" customWidth="1"/>
    <col min="12244" max="12247" width="14.5703125" style="163" customWidth="1"/>
    <col min="12248" max="12248" width="14.42578125" style="163" bestFit="1" customWidth="1"/>
    <col min="12249" max="12249" width="15" style="163" bestFit="1" customWidth="1"/>
    <col min="12250" max="12253" width="15" style="163" customWidth="1"/>
    <col min="12254" max="12254" width="15.7109375" style="163" bestFit="1" customWidth="1"/>
    <col min="12255" max="12255" width="19.140625" style="163" bestFit="1" customWidth="1"/>
    <col min="12256" max="12256" width="12.85546875" style="163" bestFit="1" customWidth="1"/>
    <col min="12257" max="12257" width="9" style="163" bestFit="1" customWidth="1"/>
    <col min="12258" max="12258" width="11.7109375" style="163" bestFit="1" customWidth="1"/>
    <col min="12259" max="12259" width="23.5703125" style="163" bestFit="1" customWidth="1"/>
    <col min="12260" max="12260" width="24.42578125" style="163" bestFit="1" customWidth="1"/>
    <col min="12261" max="12262" width="0" style="163" hidden="1" customWidth="1"/>
    <col min="12263" max="12263" width="14.42578125" style="163" bestFit="1" customWidth="1"/>
    <col min="12264" max="12264" width="41.5703125" style="163" bestFit="1" customWidth="1"/>
    <col min="12265" max="12265" width="8.5703125" style="163" bestFit="1" customWidth="1"/>
    <col min="12266" max="12266" width="29.140625" style="163" bestFit="1" customWidth="1"/>
    <col min="12267" max="12267" width="8.5703125" style="163" bestFit="1" customWidth="1"/>
    <col min="12268" max="12268" width="31.7109375" style="163" bestFit="1" customWidth="1"/>
    <col min="12269" max="12269" width="8.5703125" style="163" bestFit="1" customWidth="1"/>
    <col min="12270" max="12270" width="12.5703125" style="163" bestFit="1" customWidth="1"/>
    <col min="12271" max="12271" width="14.140625" style="163" customWidth="1"/>
    <col min="12272" max="12272" width="11.42578125" style="163" bestFit="1" customWidth="1"/>
    <col min="12273" max="12280" width="6.28515625" style="163" bestFit="1" customWidth="1"/>
    <col min="12281" max="12281" width="6.7109375" style="163" bestFit="1" customWidth="1"/>
    <col min="12282" max="12282" width="7.28515625" style="163" bestFit="1" customWidth="1"/>
    <col min="12283" max="12283" width="22.140625" style="163" bestFit="1" customWidth="1"/>
    <col min="12284" max="12284" width="13.5703125" style="163" bestFit="1" customWidth="1"/>
    <col min="12285" max="12288" width="13.5703125" style="163" customWidth="1"/>
    <col min="12289" max="12289" width="3.28515625" style="163" customWidth="1"/>
    <col min="12290" max="12290" width="18.28515625" style="163" customWidth="1"/>
    <col min="12291" max="12294" width="12" style="163" customWidth="1"/>
    <col min="12295" max="12295" width="8.5703125" style="163" customWidth="1"/>
    <col min="12296" max="12296" width="11.42578125" style="163" customWidth="1"/>
    <col min="12297" max="12297" width="8.5703125" style="163" customWidth="1"/>
    <col min="12298" max="12298" width="11.5703125" style="163" customWidth="1"/>
    <col min="12299" max="12299" width="15.7109375" style="163" customWidth="1"/>
    <col min="12300" max="12300" width="12.140625" style="163" customWidth="1"/>
    <col min="12301" max="12301" width="10.7109375" style="163" customWidth="1"/>
    <col min="12302" max="12302" width="19.7109375" style="163" customWidth="1"/>
    <col min="12303" max="12303" width="28.5703125" style="163" customWidth="1"/>
    <col min="12304" max="12304" width="27.140625" style="163" customWidth="1"/>
    <col min="12305" max="12307" width="27.7109375" style="163" customWidth="1"/>
    <col min="12308" max="12311" width="26.28515625" style="163" customWidth="1"/>
    <col min="12312" max="12312" width="53.140625" style="163" customWidth="1"/>
    <col min="12313" max="12313" width="44.7109375" style="163" bestFit="1" customWidth="1"/>
    <col min="12314" max="12314" width="20" style="163" bestFit="1" customWidth="1"/>
    <col min="12315" max="12338" width="0" style="163" hidden="1" customWidth="1"/>
    <col min="12339" max="12460" width="9.140625" style="163"/>
    <col min="12461" max="12461" width="9.140625" style="163" customWidth="1"/>
    <col min="12462" max="12462" width="45.42578125" style="163" customWidth="1"/>
    <col min="12463" max="12465" width="9.140625" style="163" customWidth="1"/>
    <col min="12466" max="12466" width="76" style="163" customWidth="1"/>
    <col min="12467" max="12467" width="15.5703125" style="163" customWidth="1"/>
    <col min="12468" max="12468" width="15.85546875" style="163" customWidth="1"/>
    <col min="12469" max="12470" width="13.140625" style="163" customWidth="1"/>
    <col min="12471" max="12471" width="25.140625" style="163" customWidth="1"/>
    <col min="12472" max="12472" width="41.140625" style="163" customWidth="1"/>
    <col min="12473" max="12475" width="24.85546875" style="163" customWidth="1"/>
    <col min="12476" max="12480" width="0" style="163" hidden="1" customWidth="1"/>
    <col min="12481" max="12481" width="10.28515625" style="163" bestFit="1" customWidth="1"/>
    <col min="12482" max="12482" width="15.85546875" style="163" bestFit="1" customWidth="1"/>
    <col min="12483" max="12490" width="0" style="163" hidden="1" customWidth="1"/>
    <col min="12491" max="12491" width="9.28515625" style="163" bestFit="1" customWidth="1"/>
    <col min="12492" max="12492" width="13.5703125" style="163" bestFit="1" customWidth="1"/>
    <col min="12493" max="12493" width="20.7109375" style="163" bestFit="1" customWidth="1"/>
    <col min="12494" max="12497" width="14.42578125" style="163" customWidth="1"/>
    <col min="12498" max="12498" width="16.42578125" style="163" bestFit="1" customWidth="1"/>
    <col min="12499" max="12499" width="17.7109375" style="163" bestFit="1" customWidth="1"/>
    <col min="12500" max="12503" width="14.5703125" style="163" customWidth="1"/>
    <col min="12504" max="12504" width="14.42578125" style="163" bestFit="1" customWidth="1"/>
    <col min="12505" max="12505" width="15" style="163" bestFit="1" customWidth="1"/>
    <col min="12506" max="12509" width="15" style="163" customWidth="1"/>
    <col min="12510" max="12510" width="15.7109375" style="163" bestFit="1" customWidth="1"/>
    <col min="12511" max="12511" width="19.140625" style="163" bestFit="1" customWidth="1"/>
    <col min="12512" max="12512" width="12.85546875" style="163" bestFit="1" customWidth="1"/>
    <col min="12513" max="12513" width="9" style="163" bestFit="1" customWidth="1"/>
    <col min="12514" max="12514" width="11.7109375" style="163" bestFit="1" customWidth="1"/>
    <col min="12515" max="12515" width="23.5703125" style="163" bestFit="1" customWidth="1"/>
    <col min="12516" max="12516" width="24.42578125" style="163" bestFit="1" customWidth="1"/>
    <col min="12517" max="12518" width="0" style="163" hidden="1" customWidth="1"/>
    <col min="12519" max="12519" width="14.42578125" style="163" bestFit="1" customWidth="1"/>
    <col min="12520" max="12520" width="41.5703125" style="163" bestFit="1" customWidth="1"/>
    <col min="12521" max="12521" width="8.5703125" style="163" bestFit="1" customWidth="1"/>
    <col min="12522" max="12522" width="29.140625" style="163" bestFit="1" customWidth="1"/>
    <col min="12523" max="12523" width="8.5703125" style="163" bestFit="1" customWidth="1"/>
    <col min="12524" max="12524" width="31.7109375" style="163" bestFit="1" customWidth="1"/>
    <col min="12525" max="12525" width="8.5703125" style="163" bestFit="1" customWidth="1"/>
    <col min="12526" max="12526" width="12.5703125" style="163" bestFit="1" customWidth="1"/>
    <col min="12527" max="12527" width="14.140625" style="163" customWidth="1"/>
    <col min="12528" max="12528" width="11.42578125" style="163" bestFit="1" customWidth="1"/>
    <col min="12529" max="12536" width="6.28515625" style="163" bestFit="1" customWidth="1"/>
    <col min="12537" max="12537" width="6.7109375" style="163" bestFit="1" customWidth="1"/>
    <col min="12538" max="12538" width="7.28515625" style="163" bestFit="1" customWidth="1"/>
    <col min="12539" max="12539" width="22.140625" style="163" bestFit="1" customWidth="1"/>
    <col min="12540" max="12540" width="13.5703125" style="163" bestFit="1" customWidth="1"/>
    <col min="12541" max="12544" width="13.5703125" style="163" customWidth="1"/>
    <col min="12545" max="12545" width="3.28515625" style="163" customWidth="1"/>
    <col min="12546" max="12546" width="18.28515625" style="163" customWidth="1"/>
    <col min="12547" max="12550" width="12" style="163" customWidth="1"/>
    <col min="12551" max="12551" width="8.5703125" style="163" customWidth="1"/>
    <col min="12552" max="12552" width="11.42578125" style="163" customWidth="1"/>
    <col min="12553" max="12553" width="8.5703125" style="163" customWidth="1"/>
    <col min="12554" max="12554" width="11.5703125" style="163" customWidth="1"/>
    <col min="12555" max="12555" width="15.7109375" style="163" customWidth="1"/>
    <col min="12556" max="12556" width="12.140625" style="163" customWidth="1"/>
    <col min="12557" max="12557" width="10.7109375" style="163" customWidth="1"/>
    <col min="12558" max="12558" width="19.7109375" style="163" customWidth="1"/>
    <col min="12559" max="12559" width="28.5703125" style="163" customWidth="1"/>
    <col min="12560" max="12560" width="27.140625" style="163" customWidth="1"/>
    <col min="12561" max="12563" width="27.7109375" style="163" customWidth="1"/>
    <col min="12564" max="12567" width="26.28515625" style="163" customWidth="1"/>
    <col min="12568" max="12568" width="53.140625" style="163" customWidth="1"/>
    <col min="12569" max="12569" width="44.7109375" style="163" bestFit="1" customWidth="1"/>
    <col min="12570" max="12570" width="20" style="163" bestFit="1" customWidth="1"/>
    <col min="12571" max="12594" width="0" style="163" hidden="1" customWidth="1"/>
    <col min="12595" max="12716" width="9.140625" style="163"/>
    <col min="12717" max="12717" width="9.140625" style="163" customWidth="1"/>
    <col min="12718" max="12718" width="45.42578125" style="163" customWidth="1"/>
    <col min="12719" max="12721" width="9.140625" style="163" customWidth="1"/>
    <col min="12722" max="12722" width="76" style="163" customWidth="1"/>
    <col min="12723" max="12723" width="15.5703125" style="163" customWidth="1"/>
    <col min="12724" max="12724" width="15.85546875" style="163" customWidth="1"/>
    <col min="12725" max="12726" width="13.140625" style="163" customWidth="1"/>
    <col min="12727" max="12727" width="25.140625" style="163" customWidth="1"/>
    <col min="12728" max="12728" width="41.140625" style="163" customWidth="1"/>
    <col min="12729" max="12731" width="24.85546875" style="163" customWidth="1"/>
    <col min="12732" max="12736" width="0" style="163" hidden="1" customWidth="1"/>
    <col min="12737" max="12737" width="10.28515625" style="163" bestFit="1" customWidth="1"/>
    <col min="12738" max="12738" width="15.85546875" style="163" bestFit="1" customWidth="1"/>
    <col min="12739" max="12746" width="0" style="163" hidden="1" customWidth="1"/>
    <col min="12747" max="12747" width="9.28515625" style="163" bestFit="1" customWidth="1"/>
    <col min="12748" max="12748" width="13.5703125" style="163" bestFit="1" customWidth="1"/>
    <col min="12749" max="12749" width="20.7109375" style="163" bestFit="1" customWidth="1"/>
    <col min="12750" max="12753" width="14.42578125" style="163" customWidth="1"/>
    <col min="12754" max="12754" width="16.42578125" style="163" bestFit="1" customWidth="1"/>
    <col min="12755" max="12755" width="17.7109375" style="163" bestFit="1" customWidth="1"/>
    <col min="12756" max="12759" width="14.5703125" style="163" customWidth="1"/>
    <col min="12760" max="12760" width="14.42578125" style="163" bestFit="1" customWidth="1"/>
    <col min="12761" max="12761" width="15" style="163" bestFit="1" customWidth="1"/>
    <col min="12762" max="12765" width="15" style="163" customWidth="1"/>
    <col min="12766" max="12766" width="15.7109375" style="163" bestFit="1" customWidth="1"/>
    <col min="12767" max="12767" width="19.140625" style="163" bestFit="1" customWidth="1"/>
    <col min="12768" max="12768" width="12.85546875" style="163" bestFit="1" customWidth="1"/>
    <col min="12769" max="12769" width="9" style="163" bestFit="1" customWidth="1"/>
    <col min="12770" max="12770" width="11.7109375" style="163" bestFit="1" customWidth="1"/>
    <col min="12771" max="12771" width="23.5703125" style="163" bestFit="1" customWidth="1"/>
    <col min="12772" max="12772" width="24.42578125" style="163" bestFit="1" customWidth="1"/>
    <col min="12773" max="12774" width="0" style="163" hidden="1" customWidth="1"/>
    <col min="12775" max="12775" width="14.42578125" style="163" bestFit="1" customWidth="1"/>
    <col min="12776" max="12776" width="41.5703125" style="163" bestFit="1" customWidth="1"/>
    <col min="12777" max="12777" width="8.5703125" style="163" bestFit="1" customWidth="1"/>
    <col min="12778" max="12778" width="29.140625" style="163" bestFit="1" customWidth="1"/>
    <col min="12779" max="12779" width="8.5703125" style="163" bestFit="1" customWidth="1"/>
    <col min="12780" max="12780" width="31.7109375" style="163" bestFit="1" customWidth="1"/>
    <col min="12781" max="12781" width="8.5703125" style="163" bestFit="1" customWidth="1"/>
    <col min="12782" max="12782" width="12.5703125" style="163" bestFit="1" customWidth="1"/>
    <col min="12783" max="12783" width="14.140625" style="163" customWidth="1"/>
    <col min="12784" max="12784" width="11.42578125" style="163" bestFit="1" customWidth="1"/>
    <col min="12785" max="12792" width="6.28515625" style="163" bestFit="1" customWidth="1"/>
    <col min="12793" max="12793" width="6.7109375" style="163" bestFit="1" customWidth="1"/>
    <col min="12794" max="12794" width="7.28515625" style="163" bestFit="1" customWidth="1"/>
    <col min="12795" max="12795" width="22.140625" style="163" bestFit="1" customWidth="1"/>
    <col min="12796" max="12796" width="13.5703125" style="163" bestFit="1" customWidth="1"/>
    <col min="12797" max="12800" width="13.5703125" style="163" customWidth="1"/>
    <col min="12801" max="12801" width="3.28515625" style="163" customWidth="1"/>
    <col min="12802" max="12802" width="18.28515625" style="163" customWidth="1"/>
    <col min="12803" max="12806" width="12" style="163" customWidth="1"/>
    <col min="12807" max="12807" width="8.5703125" style="163" customWidth="1"/>
    <col min="12808" max="12808" width="11.42578125" style="163" customWidth="1"/>
    <col min="12809" max="12809" width="8.5703125" style="163" customWidth="1"/>
    <col min="12810" max="12810" width="11.5703125" style="163" customWidth="1"/>
    <col min="12811" max="12811" width="15.7109375" style="163" customWidth="1"/>
    <col min="12812" max="12812" width="12.140625" style="163" customWidth="1"/>
    <col min="12813" max="12813" width="10.7109375" style="163" customWidth="1"/>
    <col min="12814" max="12814" width="19.7109375" style="163" customWidth="1"/>
    <col min="12815" max="12815" width="28.5703125" style="163" customWidth="1"/>
    <col min="12816" max="12816" width="27.140625" style="163" customWidth="1"/>
    <col min="12817" max="12819" width="27.7109375" style="163" customWidth="1"/>
    <col min="12820" max="12823" width="26.28515625" style="163" customWidth="1"/>
    <col min="12824" max="12824" width="53.140625" style="163" customWidth="1"/>
    <col min="12825" max="12825" width="44.7109375" style="163" bestFit="1" customWidth="1"/>
    <col min="12826" max="12826" width="20" style="163" bestFit="1" customWidth="1"/>
    <col min="12827" max="12850" width="0" style="163" hidden="1" customWidth="1"/>
    <col min="12851" max="12972" width="9.140625" style="163"/>
    <col min="12973" max="12973" width="9.140625" style="163" customWidth="1"/>
    <col min="12974" max="12974" width="45.42578125" style="163" customWidth="1"/>
    <col min="12975" max="12977" width="9.140625" style="163" customWidth="1"/>
    <col min="12978" max="12978" width="76" style="163" customWidth="1"/>
    <col min="12979" max="12979" width="15.5703125" style="163" customWidth="1"/>
    <col min="12980" max="12980" width="15.85546875" style="163" customWidth="1"/>
    <col min="12981" max="12982" width="13.140625" style="163" customWidth="1"/>
    <col min="12983" max="12983" width="25.140625" style="163" customWidth="1"/>
    <col min="12984" max="12984" width="41.140625" style="163" customWidth="1"/>
    <col min="12985" max="12987" width="24.85546875" style="163" customWidth="1"/>
    <col min="12988" max="12992" width="0" style="163" hidden="1" customWidth="1"/>
    <col min="12993" max="12993" width="10.28515625" style="163" bestFit="1" customWidth="1"/>
    <col min="12994" max="12994" width="15.85546875" style="163" bestFit="1" customWidth="1"/>
    <col min="12995" max="13002" width="0" style="163" hidden="1" customWidth="1"/>
    <col min="13003" max="13003" width="9.28515625" style="163" bestFit="1" customWidth="1"/>
    <col min="13004" max="13004" width="13.5703125" style="163" bestFit="1" customWidth="1"/>
    <col min="13005" max="13005" width="20.7109375" style="163" bestFit="1" customWidth="1"/>
    <col min="13006" max="13009" width="14.42578125" style="163" customWidth="1"/>
    <col min="13010" max="13010" width="16.42578125" style="163" bestFit="1" customWidth="1"/>
    <col min="13011" max="13011" width="17.7109375" style="163" bestFit="1" customWidth="1"/>
    <col min="13012" max="13015" width="14.5703125" style="163" customWidth="1"/>
    <col min="13016" max="13016" width="14.42578125" style="163" bestFit="1" customWidth="1"/>
    <col min="13017" max="13017" width="15" style="163" bestFit="1" customWidth="1"/>
    <col min="13018" max="13021" width="15" style="163" customWidth="1"/>
    <col min="13022" max="13022" width="15.7109375" style="163" bestFit="1" customWidth="1"/>
    <col min="13023" max="13023" width="19.140625" style="163" bestFit="1" customWidth="1"/>
    <col min="13024" max="13024" width="12.85546875" style="163" bestFit="1" customWidth="1"/>
    <col min="13025" max="13025" width="9" style="163" bestFit="1" customWidth="1"/>
    <col min="13026" max="13026" width="11.7109375" style="163" bestFit="1" customWidth="1"/>
    <col min="13027" max="13027" width="23.5703125" style="163" bestFit="1" customWidth="1"/>
    <col min="13028" max="13028" width="24.42578125" style="163" bestFit="1" customWidth="1"/>
    <col min="13029" max="13030" width="0" style="163" hidden="1" customWidth="1"/>
    <col min="13031" max="13031" width="14.42578125" style="163" bestFit="1" customWidth="1"/>
    <col min="13032" max="13032" width="41.5703125" style="163" bestFit="1" customWidth="1"/>
    <col min="13033" max="13033" width="8.5703125" style="163" bestFit="1" customWidth="1"/>
    <col min="13034" max="13034" width="29.140625" style="163" bestFit="1" customWidth="1"/>
    <col min="13035" max="13035" width="8.5703125" style="163" bestFit="1" customWidth="1"/>
    <col min="13036" max="13036" width="31.7109375" style="163" bestFit="1" customWidth="1"/>
    <col min="13037" max="13037" width="8.5703125" style="163" bestFit="1" customWidth="1"/>
    <col min="13038" max="13038" width="12.5703125" style="163" bestFit="1" customWidth="1"/>
    <col min="13039" max="13039" width="14.140625" style="163" customWidth="1"/>
    <col min="13040" max="13040" width="11.42578125" style="163" bestFit="1" customWidth="1"/>
    <col min="13041" max="13048" width="6.28515625" style="163" bestFit="1" customWidth="1"/>
    <col min="13049" max="13049" width="6.7109375" style="163" bestFit="1" customWidth="1"/>
    <col min="13050" max="13050" width="7.28515625" style="163" bestFit="1" customWidth="1"/>
    <col min="13051" max="13051" width="22.140625" style="163" bestFit="1" customWidth="1"/>
    <col min="13052" max="13052" width="13.5703125" style="163" bestFit="1" customWidth="1"/>
    <col min="13053" max="13056" width="13.5703125" style="163" customWidth="1"/>
    <col min="13057" max="13057" width="3.28515625" style="163" customWidth="1"/>
    <col min="13058" max="13058" width="18.28515625" style="163" customWidth="1"/>
    <col min="13059" max="13062" width="12" style="163" customWidth="1"/>
    <col min="13063" max="13063" width="8.5703125" style="163" customWidth="1"/>
    <col min="13064" max="13064" width="11.42578125" style="163" customWidth="1"/>
    <col min="13065" max="13065" width="8.5703125" style="163" customWidth="1"/>
    <col min="13066" max="13066" width="11.5703125" style="163" customWidth="1"/>
    <col min="13067" max="13067" width="15.7109375" style="163" customWidth="1"/>
    <col min="13068" max="13068" width="12.140625" style="163" customWidth="1"/>
    <col min="13069" max="13069" width="10.7109375" style="163" customWidth="1"/>
    <col min="13070" max="13070" width="19.7109375" style="163" customWidth="1"/>
    <col min="13071" max="13071" width="28.5703125" style="163" customWidth="1"/>
    <col min="13072" max="13072" width="27.140625" style="163" customWidth="1"/>
    <col min="13073" max="13075" width="27.7109375" style="163" customWidth="1"/>
    <col min="13076" max="13079" width="26.28515625" style="163" customWidth="1"/>
    <col min="13080" max="13080" width="53.140625" style="163" customWidth="1"/>
    <col min="13081" max="13081" width="44.7109375" style="163" bestFit="1" customWidth="1"/>
    <col min="13082" max="13082" width="20" style="163" bestFit="1" customWidth="1"/>
    <col min="13083" max="13106" width="0" style="163" hidden="1" customWidth="1"/>
    <col min="13107" max="13228" width="9.140625" style="163"/>
    <col min="13229" max="13229" width="9.140625" style="163" customWidth="1"/>
    <col min="13230" max="13230" width="45.42578125" style="163" customWidth="1"/>
    <col min="13231" max="13233" width="9.140625" style="163" customWidth="1"/>
    <col min="13234" max="13234" width="76" style="163" customWidth="1"/>
    <col min="13235" max="13235" width="15.5703125" style="163" customWidth="1"/>
    <col min="13236" max="13236" width="15.85546875" style="163" customWidth="1"/>
    <col min="13237" max="13238" width="13.140625" style="163" customWidth="1"/>
    <col min="13239" max="13239" width="25.140625" style="163" customWidth="1"/>
    <col min="13240" max="13240" width="41.140625" style="163" customWidth="1"/>
    <col min="13241" max="13243" width="24.85546875" style="163" customWidth="1"/>
    <col min="13244" max="13248" width="0" style="163" hidden="1" customWidth="1"/>
    <col min="13249" max="13249" width="10.28515625" style="163" bestFit="1" customWidth="1"/>
    <col min="13250" max="13250" width="15.85546875" style="163" bestFit="1" customWidth="1"/>
    <col min="13251" max="13258" width="0" style="163" hidden="1" customWidth="1"/>
    <col min="13259" max="13259" width="9.28515625" style="163" bestFit="1" customWidth="1"/>
    <col min="13260" max="13260" width="13.5703125" style="163" bestFit="1" customWidth="1"/>
    <col min="13261" max="13261" width="20.7109375" style="163" bestFit="1" customWidth="1"/>
    <col min="13262" max="13265" width="14.42578125" style="163" customWidth="1"/>
    <col min="13266" max="13266" width="16.42578125" style="163" bestFit="1" customWidth="1"/>
    <col min="13267" max="13267" width="17.7109375" style="163" bestFit="1" customWidth="1"/>
    <col min="13268" max="13271" width="14.5703125" style="163" customWidth="1"/>
    <col min="13272" max="13272" width="14.42578125" style="163" bestFit="1" customWidth="1"/>
    <col min="13273" max="13273" width="15" style="163" bestFit="1" customWidth="1"/>
    <col min="13274" max="13277" width="15" style="163" customWidth="1"/>
    <col min="13278" max="13278" width="15.7109375" style="163" bestFit="1" customWidth="1"/>
    <col min="13279" max="13279" width="19.140625" style="163" bestFit="1" customWidth="1"/>
    <col min="13280" max="13280" width="12.85546875" style="163" bestFit="1" customWidth="1"/>
    <col min="13281" max="13281" width="9" style="163" bestFit="1" customWidth="1"/>
    <col min="13282" max="13282" width="11.7109375" style="163" bestFit="1" customWidth="1"/>
    <col min="13283" max="13283" width="23.5703125" style="163" bestFit="1" customWidth="1"/>
    <col min="13284" max="13284" width="24.42578125" style="163" bestFit="1" customWidth="1"/>
    <col min="13285" max="13286" width="0" style="163" hidden="1" customWidth="1"/>
    <col min="13287" max="13287" width="14.42578125" style="163" bestFit="1" customWidth="1"/>
    <col min="13288" max="13288" width="41.5703125" style="163" bestFit="1" customWidth="1"/>
    <col min="13289" max="13289" width="8.5703125" style="163" bestFit="1" customWidth="1"/>
    <col min="13290" max="13290" width="29.140625" style="163" bestFit="1" customWidth="1"/>
    <col min="13291" max="13291" width="8.5703125" style="163" bestFit="1" customWidth="1"/>
    <col min="13292" max="13292" width="31.7109375" style="163" bestFit="1" customWidth="1"/>
    <col min="13293" max="13293" width="8.5703125" style="163" bestFit="1" customWidth="1"/>
    <col min="13294" max="13294" width="12.5703125" style="163" bestFit="1" customWidth="1"/>
    <col min="13295" max="13295" width="14.140625" style="163" customWidth="1"/>
    <col min="13296" max="13296" width="11.42578125" style="163" bestFit="1" customWidth="1"/>
    <col min="13297" max="13304" width="6.28515625" style="163" bestFit="1" customWidth="1"/>
    <col min="13305" max="13305" width="6.7109375" style="163" bestFit="1" customWidth="1"/>
    <col min="13306" max="13306" width="7.28515625" style="163" bestFit="1" customWidth="1"/>
    <col min="13307" max="13307" width="22.140625" style="163" bestFit="1" customWidth="1"/>
    <col min="13308" max="13308" width="13.5703125" style="163" bestFit="1" customWidth="1"/>
    <col min="13309" max="13312" width="13.5703125" style="163" customWidth="1"/>
    <col min="13313" max="13313" width="3.28515625" style="163" customWidth="1"/>
    <col min="13314" max="13314" width="18.28515625" style="163" customWidth="1"/>
    <col min="13315" max="13318" width="12" style="163" customWidth="1"/>
    <col min="13319" max="13319" width="8.5703125" style="163" customWidth="1"/>
    <col min="13320" max="13320" width="11.42578125" style="163" customWidth="1"/>
    <col min="13321" max="13321" width="8.5703125" style="163" customWidth="1"/>
    <col min="13322" max="13322" width="11.5703125" style="163" customWidth="1"/>
    <col min="13323" max="13323" width="15.7109375" style="163" customWidth="1"/>
    <col min="13324" max="13324" width="12.140625" style="163" customWidth="1"/>
    <col min="13325" max="13325" width="10.7109375" style="163" customWidth="1"/>
    <col min="13326" max="13326" width="19.7109375" style="163" customWidth="1"/>
    <col min="13327" max="13327" width="28.5703125" style="163" customWidth="1"/>
    <col min="13328" max="13328" width="27.140625" style="163" customWidth="1"/>
    <col min="13329" max="13331" width="27.7109375" style="163" customWidth="1"/>
    <col min="13332" max="13335" width="26.28515625" style="163" customWidth="1"/>
    <col min="13336" max="13336" width="53.140625" style="163" customWidth="1"/>
    <col min="13337" max="13337" width="44.7109375" style="163" bestFit="1" customWidth="1"/>
    <col min="13338" max="13338" width="20" style="163" bestFit="1" customWidth="1"/>
    <col min="13339" max="13362" width="0" style="163" hidden="1" customWidth="1"/>
    <col min="13363" max="13484" width="9.140625" style="163"/>
    <col min="13485" max="13485" width="9.140625" style="163" customWidth="1"/>
    <col min="13486" max="13486" width="45.42578125" style="163" customWidth="1"/>
    <col min="13487" max="13489" width="9.140625" style="163" customWidth="1"/>
    <col min="13490" max="13490" width="76" style="163" customWidth="1"/>
    <col min="13491" max="13491" width="15.5703125" style="163" customWidth="1"/>
    <col min="13492" max="13492" width="15.85546875" style="163" customWidth="1"/>
    <col min="13493" max="13494" width="13.140625" style="163" customWidth="1"/>
    <col min="13495" max="13495" width="25.140625" style="163" customWidth="1"/>
    <col min="13496" max="13496" width="41.140625" style="163" customWidth="1"/>
    <col min="13497" max="13499" width="24.85546875" style="163" customWidth="1"/>
    <col min="13500" max="13504" width="0" style="163" hidden="1" customWidth="1"/>
    <col min="13505" max="13505" width="10.28515625" style="163" bestFit="1" customWidth="1"/>
    <col min="13506" max="13506" width="15.85546875" style="163" bestFit="1" customWidth="1"/>
    <col min="13507" max="13514" width="0" style="163" hidden="1" customWidth="1"/>
    <col min="13515" max="13515" width="9.28515625" style="163" bestFit="1" customWidth="1"/>
    <col min="13516" max="13516" width="13.5703125" style="163" bestFit="1" customWidth="1"/>
    <col min="13517" max="13517" width="20.7109375" style="163" bestFit="1" customWidth="1"/>
    <col min="13518" max="13521" width="14.42578125" style="163" customWidth="1"/>
    <col min="13522" max="13522" width="16.42578125" style="163" bestFit="1" customWidth="1"/>
    <col min="13523" max="13523" width="17.7109375" style="163" bestFit="1" customWidth="1"/>
    <col min="13524" max="13527" width="14.5703125" style="163" customWidth="1"/>
    <col min="13528" max="13528" width="14.42578125" style="163" bestFit="1" customWidth="1"/>
    <col min="13529" max="13529" width="15" style="163" bestFit="1" customWidth="1"/>
    <col min="13530" max="13533" width="15" style="163" customWidth="1"/>
    <col min="13534" max="13534" width="15.7109375" style="163" bestFit="1" customWidth="1"/>
    <col min="13535" max="13535" width="19.140625" style="163" bestFit="1" customWidth="1"/>
    <col min="13536" max="13536" width="12.85546875" style="163" bestFit="1" customWidth="1"/>
    <col min="13537" max="13537" width="9" style="163" bestFit="1" customWidth="1"/>
    <col min="13538" max="13538" width="11.7109375" style="163" bestFit="1" customWidth="1"/>
    <col min="13539" max="13539" width="23.5703125" style="163" bestFit="1" customWidth="1"/>
    <col min="13540" max="13540" width="24.42578125" style="163" bestFit="1" customWidth="1"/>
    <col min="13541" max="13542" width="0" style="163" hidden="1" customWidth="1"/>
    <col min="13543" max="13543" width="14.42578125" style="163" bestFit="1" customWidth="1"/>
    <col min="13544" max="13544" width="41.5703125" style="163" bestFit="1" customWidth="1"/>
    <col min="13545" max="13545" width="8.5703125" style="163" bestFit="1" customWidth="1"/>
    <col min="13546" max="13546" width="29.140625" style="163" bestFit="1" customWidth="1"/>
    <col min="13547" max="13547" width="8.5703125" style="163" bestFit="1" customWidth="1"/>
    <col min="13548" max="13548" width="31.7109375" style="163" bestFit="1" customWidth="1"/>
    <col min="13549" max="13549" width="8.5703125" style="163" bestFit="1" customWidth="1"/>
    <col min="13550" max="13550" width="12.5703125" style="163" bestFit="1" customWidth="1"/>
    <col min="13551" max="13551" width="14.140625" style="163" customWidth="1"/>
    <col min="13552" max="13552" width="11.42578125" style="163" bestFit="1" customWidth="1"/>
    <col min="13553" max="13560" width="6.28515625" style="163" bestFit="1" customWidth="1"/>
    <col min="13561" max="13561" width="6.7109375" style="163" bestFit="1" customWidth="1"/>
    <col min="13562" max="13562" width="7.28515625" style="163" bestFit="1" customWidth="1"/>
    <col min="13563" max="13563" width="22.140625" style="163" bestFit="1" customWidth="1"/>
    <col min="13564" max="13564" width="13.5703125" style="163" bestFit="1" customWidth="1"/>
    <col min="13565" max="13568" width="13.5703125" style="163" customWidth="1"/>
    <col min="13569" max="13569" width="3.28515625" style="163" customWidth="1"/>
    <col min="13570" max="13570" width="18.28515625" style="163" customWidth="1"/>
    <col min="13571" max="13574" width="12" style="163" customWidth="1"/>
    <col min="13575" max="13575" width="8.5703125" style="163" customWidth="1"/>
    <col min="13576" max="13576" width="11.42578125" style="163" customWidth="1"/>
    <col min="13577" max="13577" width="8.5703125" style="163" customWidth="1"/>
    <col min="13578" max="13578" width="11.5703125" style="163" customWidth="1"/>
    <col min="13579" max="13579" width="15.7109375" style="163" customWidth="1"/>
    <col min="13580" max="13580" width="12.140625" style="163" customWidth="1"/>
    <col min="13581" max="13581" width="10.7109375" style="163" customWidth="1"/>
    <col min="13582" max="13582" width="19.7109375" style="163" customWidth="1"/>
    <col min="13583" max="13583" width="28.5703125" style="163" customWidth="1"/>
    <col min="13584" max="13584" width="27.140625" style="163" customWidth="1"/>
    <col min="13585" max="13587" width="27.7109375" style="163" customWidth="1"/>
    <col min="13588" max="13591" width="26.28515625" style="163" customWidth="1"/>
    <col min="13592" max="13592" width="53.140625" style="163" customWidth="1"/>
    <col min="13593" max="13593" width="44.7109375" style="163" bestFit="1" customWidth="1"/>
    <col min="13594" max="13594" width="20" style="163" bestFit="1" customWidth="1"/>
    <col min="13595" max="13618" width="0" style="163" hidden="1" customWidth="1"/>
    <col min="13619" max="13740" width="9.140625" style="163"/>
    <col min="13741" max="13741" width="9.140625" style="163" customWidth="1"/>
    <col min="13742" max="13742" width="45.42578125" style="163" customWidth="1"/>
    <col min="13743" max="13745" width="9.140625" style="163" customWidth="1"/>
    <col min="13746" max="13746" width="76" style="163" customWidth="1"/>
    <col min="13747" max="13747" width="15.5703125" style="163" customWidth="1"/>
    <col min="13748" max="13748" width="15.85546875" style="163" customWidth="1"/>
    <col min="13749" max="13750" width="13.140625" style="163" customWidth="1"/>
    <col min="13751" max="13751" width="25.140625" style="163" customWidth="1"/>
    <col min="13752" max="13752" width="41.140625" style="163" customWidth="1"/>
    <col min="13753" max="13755" width="24.85546875" style="163" customWidth="1"/>
    <col min="13756" max="13760" width="0" style="163" hidden="1" customWidth="1"/>
    <col min="13761" max="13761" width="10.28515625" style="163" bestFit="1" customWidth="1"/>
    <col min="13762" max="13762" width="15.85546875" style="163" bestFit="1" customWidth="1"/>
    <col min="13763" max="13770" width="0" style="163" hidden="1" customWidth="1"/>
    <col min="13771" max="13771" width="9.28515625" style="163" bestFit="1" customWidth="1"/>
    <col min="13772" max="13772" width="13.5703125" style="163" bestFit="1" customWidth="1"/>
    <col min="13773" max="13773" width="20.7109375" style="163" bestFit="1" customWidth="1"/>
    <col min="13774" max="13777" width="14.42578125" style="163" customWidth="1"/>
    <col min="13778" max="13778" width="16.42578125" style="163" bestFit="1" customWidth="1"/>
    <col min="13779" max="13779" width="17.7109375" style="163" bestFit="1" customWidth="1"/>
    <col min="13780" max="13783" width="14.5703125" style="163" customWidth="1"/>
    <col min="13784" max="13784" width="14.42578125" style="163" bestFit="1" customWidth="1"/>
    <col min="13785" max="13785" width="15" style="163" bestFit="1" customWidth="1"/>
    <col min="13786" max="13789" width="15" style="163" customWidth="1"/>
    <col min="13790" max="13790" width="15.7109375" style="163" bestFit="1" customWidth="1"/>
    <col min="13791" max="13791" width="19.140625" style="163" bestFit="1" customWidth="1"/>
    <col min="13792" max="13792" width="12.85546875" style="163" bestFit="1" customWidth="1"/>
    <col min="13793" max="13793" width="9" style="163" bestFit="1" customWidth="1"/>
    <col min="13794" max="13794" width="11.7109375" style="163" bestFit="1" customWidth="1"/>
    <col min="13795" max="13795" width="23.5703125" style="163" bestFit="1" customWidth="1"/>
    <col min="13796" max="13796" width="24.42578125" style="163" bestFit="1" customWidth="1"/>
    <col min="13797" max="13798" width="0" style="163" hidden="1" customWidth="1"/>
    <col min="13799" max="13799" width="14.42578125" style="163" bestFit="1" customWidth="1"/>
    <col min="13800" max="13800" width="41.5703125" style="163" bestFit="1" customWidth="1"/>
    <col min="13801" max="13801" width="8.5703125" style="163" bestFit="1" customWidth="1"/>
    <col min="13802" max="13802" width="29.140625" style="163" bestFit="1" customWidth="1"/>
    <col min="13803" max="13803" width="8.5703125" style="163" bestFit="1" customWidth="1"/>
    <col min="13804" max="13804" width="31.7109375" style="163" bestFit="1" customWidth="1"/>
    <col min="13805" max="13805" width="8.5703125" style="163" bestFit="1" customWidth="1"/>
    <col min="13806" max="13806" width="12.5703125" style="163" bestFit="1" customWidth="1"/>
    <col min="13807" max="13807" width="14.140625" style="163" customWidth="1"/>
    <col min="13808" max="13808" width="11.42578125" style="163" bestFit="1" customWidth="1"/>
    <col min="13809" max="13816" width="6.28515625" style="163" bestFit="1" customWidth="1"/>
    <col min="13817" max="13817" width="6.7109375" style="163" bestFit="1" customWidth="1"/>
    <col min="13818" max="13818" width="7.28515625" style="163" bestFit="1" customWidth="1"/>
    <col min="13819" max="13819" width="22.140625" style="163" bestFit="1" customWidth="1"/>
    <col min="13820" max="13820" width="13.5703125" style="163" bestFit="1" customWidth="1"/>
    <col min="13821" max="13824" width="13.5703125" style="163" customWidth="1"/>
    <col min="13825" max="13825" width="3.28515625" style="163" customWidth="1"/>
    <col min="13826" max="13826" width="18.28515625" style="163" customWidth="1"/>
    <col min="13827" max="13830" width="12" style="163" customWidth="1"/>
    <col min="13831" max="13831" width="8.5703125" style="163" customWidth="1"/>
    <col min="13832" max="13832" width="11.42578125" style="163" customWidth="1"/>
    <col min="13833" max="13833" width="8.5703125" style="163" customWidth="1"/>
    <col min="13834" max="13834" width="11.5703125" style="163" customWidth="1"/>
    <col min="13835" max="13835" width="15.7109375" style="163" customWidth="1"/>
    <col min="13836" max="13836" width="12.140625" style="163" customWidth="1"/>
    <col min="13837" max="13837" width="10.7109375" style="163" customWidth="1"/>
    <col min="13838" max="13838" width="19.7109375" style="163" customWidth="1"/>
    <col min="13839" max="13839" width="28.5703125" style="163" customWidth="1"/>
    <col min="13840" max="13840" width="27.140625" style="163" customWidth="1"/>
    <col min="13841" max="13843" width="27.7109375" style="163" customWidth="1"/>
    <col min="13844" max="13847" width="26.28515625" style="163" customWidth="1"/>
    <col min="13848" max="13848" width="53.140625" style="163" customWidth="1"/>
    <col min="13849" max="13849" width="44.7109375" style="163" bestFit="1" customWidth="1"/>
    <col min="13850" max="13850" width="20" style="163" bestFit="1" customWidth="1"/>
    <col min="13851" max="13874" width="0" style="163" hidden="1" customWidth="1"/>
    <col min="13875" max="13996" width="9.140625" style="163"/>
    <col min="13997" max="13997" width="9.140625" style="163" customWidth="1"/>
    <col min="13998" max="13998" width="45.42578125" style="163" customWidth="1"/>
    <col min="13999" max="14001" width="9.140625" style="163" customWidth="1"/>
    <col min="14002" max="14002" width="76" style="163" customWidth="1"/>
    <col min="14003" max="14003" width="15.5703125" style="163" customWidth="1"/>
    <col min="14004" max="14004" width="15.85546875" style="163" customWidth="1"/>
    <col min="14005" max="14006" width="13.140625" style="163" customWidth="1"/>
    <col min="14007" max="14007" width="25.140625" style="163" customWidth="1"/>
    <col min="14008" max="14008" width="41.140625" style="163" customWidth="1"/>
    <col min="14009" max="14011" width="24.85546875" style="163" customWidth="1"/>
    <col min="14012" max="14016" width="0" style="163" hidden="1" customWidth="1"/>
    <col min="14017" max="14017" width="10.28515625" style="163" bestFit="1" customWidth="1"/>
    <col min="14018" max="14018" width="15.85546875" style="163" bestFit="1" customWidth="1"/>
    <col min="14019" max="14026" width="0" style="163" hidden="1" customWidth="1"/>
    <col min="14027" max="14027" width="9.28515625" style="163" bestFit="1" customWidth="1"/>
    <col min="14028" max="14028" width="13.5703125" style="163" bestFit="1" customWidth="1"/>
    <col min="14029" max="14029" width="20.7109375" style="163" bestFit="1" customWidth="1"/>
    <col min="14030" max="14033" width="14.42578125" style="163" customWidth="1"/>
    <col min="14034" max="14034" width="16.42578125" style="163" bestFit="1" customWidth="1"/>
    <col min="14035" max="14035" width="17.7109375" style="163" bestFit="1" customWidth="1"/>
    <col min="14036" max="14039" width="14.5703125" style="163" customWidth="1"/>
    <col min="14040" max="14040" width="14.42578125" style="163" bestFit="1" customWidth="1"/>
    <col min="14041" max="14041" width="15" style="163" bestFit="1" customWidth="1"/>
    <col min="14042" max="14045" width="15" style="163" customWidth="1"/>
    <col min="14046" max="14046" width="15.7109375" style="163" bestFit="1" customWidth="1"/>
    <col min="14047" max="14047" width="19.140625" style="163" bestFit="1" customWidth="1"/>
    <col min="14048" max="14048" width="12.85546875" style="163" bestFit="1" customWidth="1"/>
    <col min="14049" max="14049" width="9" style="163" bestFit="1" customWidth="1"/>
    <col min="14050" max="14050" width="11.7109375" style="163" bestFit="1" customWidth="1"/>
    <col min="14051" max="14051" width="23.5703125" style="163" bestFit="1" customWidth="1"/>
    <col min="14052" max="14052" width="24.42578125" style="163" bestFit="1" customWidth="1"/>
    <col min="14053" max="14054" width="0" style="163" hidden="1" customWidth="1"/>
    <col min="14055" max="14055" width="14.42578125" style="163" bestFit="1" customWidth="1"/>
    <col min="14056" max="14056" width="41.5703125" style="163" bestFit="1" customWidth="1"/>
    <col min="14057" max="14057" width="8.5703125" style="163" bestFit="1" customWidth="1"/>
    <col min="14058" max="14058" width="29.140625" style="163" bestFit="1" customWidth="1"/>
    <col min="14059" max="14059" width="8.5703125" style="163" bestFit="1" customWidth="1"/>
    <col min="14060" max="14060" width="31.7109375" style="163" bestFit="1" customWidth="1"/>
    <col min="14061" max="14061" width="8.5703125" style="163" bestFit="1" customWidth="1"/>
    <col min="14062" max="14062" width="12.5703125" style="163" bestFit="1" customWidth="1"/>
    <col min="14063" max="14063" width="14.140625" style="163" customWidth="1"/>
    <col min="14064" max="14064" width="11.42578125" style="163" bestFit="1" customWidth="1"/>
    <col min="14065" max="14072" width="6.28515625" style="163" bestFit="1" customWidth="1"/>
    <col min="14073" max="14073" width="6.7109375" style="163" bestFit="1" customWidth="1"/>
    <col min="14074" max="14074" width="7.28515625" style="163" bestFit="1" customWidth="1"/>
    <col min="14075" max="14075" width="22.140625" style="163" bestFit="1" customWidth="1"/>
    <col min="14076" max="14076" width="13.5703125" style="163" bestFit="1" customWidth="1"/>
    <col min="14077" max="14080" width="13.5703125" style="163" customWidth="1"/>
    <col min="14081" max="14081" width="3.28515625" style="163" customWidth="1"/>
    <col min="14082" max="14082" width="18.28515625" style="163" customWidth="1"/>
    <col min="14083" max="14086" width="12" style="163" customWidth="1"/>
    <col min="14087" max="14087" width="8.5703125" style="163" customWidth="1"/>
    <col min="14088" max="14088" width="11.42578125" style="163" customWidth="1"/>
    <col min="14089" max="14089" width="8.5703125" style="163" customWidth="1"/>
    <col min="14090" max="14090" width="11.5703125" style="163" customWidth="1"/>
    <col min="14091" max="14091" width="15.7109375" style="163" customWidth="1"/>
    <col min="14092" max="14092" width="12.140625" style="163" customWidth="1"/>
    <col min="14093" max="14093" width="10.7109375" style="163" customWidth="1"/>
    <col min="14094" max="14094" width="19.7109375" style="163" customWidth="1"/>
    <col min="14095" max="14095" width="28.5703125" style="163" customWidth="1"/>
    <col min="14096" max="14096" width="27.140625" style="163" customWidth="1"/>
    <col min="14097" max="14099" width="27.7109375" style="163" customWidth="1"/>
    <col min="14100" max="14103" width="26.28515625" style="163" customWidth="1"/>
    <col min="14104" max="14104" width="53.140625" style="163" customWidth="1"/>
    <col min="14105" max="14105" width="44.7109375" style="163" bestFit="1" customWidth="1"/>
    <col min="14106" max="14106" width="20" style="163" bestFit="1" customWidth="1"/>
    <col min="14107" max="14130" width="0" style="163" hidden="1" customWidth="1"/>
    <col min="14131" max="14252" width="9.140625" style="163"/>
    <col min="14253" max="14253" width="9.140625" style="163" customWidth="1"/>
    <col min="14254" max="14254" width="45.42578125" style="163" customWidth="1"/>
    <col min="14255" max="14257" width="9.140625" style="163" customWidth="1"/>
    <col min="14258" max="14258" width="76" style="163" customWidth="1"/>
    <col min="14259" max="14259" width="15.5703125" style="163" customWidth="1"/>
    <col min="14260" max="14260" width="15.85546875" style="163" customWidth="1"/>
    <col min="14261" max="14262" width="13.140625" style="163" customWidth="1"/>
    <col min="14263" max="14263" width="25.140625" style="163" customWidth="1"/>
    <col min="14264" max="14264" width="41.140625" style="163" customWidth="1"/>
    <col min="14265" max="14267" width="24.85546875" style="163" customWidth="1"/>
    <col min="14268" max="14272" width="0" style="163" hidden="1" customWidth="1"/>
    <col min="14273" max="14273" width="10.28515625" style="163" bestFit="1" customWidth="1"/>
    <col min="14274" max="14274" width="15.85546875" style="163" bestFit="1" customWidth="1"/>
    <col min="14275" max="14282" width="0" style="163" hidden="1" customWidth="1"/>
    <col min="14283" max="14283" width="9.28515625" style="163" bestFit="1" customWidth="1"/>
    <col min="14284" max="14284" width="13.5703125" style="163" bestFit="1" customWidth="1"/>
    <col min="14285" max="14285" width="20.7109375" style="163" bestFit="1" customWidth="1"/>
    <col min="14286" max="14289" width="14.42578125" style="163" customWidth="1"/>
    <col min="14290" max="14290" width="16.42578125" style="163" bestFit="1" customWidth="1"/>
    <col min="14291" max="14291" width="17.7109375" style="163" bestFit="1" customWidth="1"/>
    <col min="14292" max="14295" width="14.5703125" style="163" customWidth="1"/>
    <col min="14296" max="14296" width="14.42578125" style="163" bestFit="1" customWidth="1"/>
    <col min="14297" max="14297" width="15" style="163" bestFit="1" customWidth="1"/>
    <col min="14298" max="14301" width="15" style="163" customWidth="1"/>
    <col min="14302" max="14302" width="15.7109375" style="163" bestFit="1" customWidth="1"/>
    <col min="14303" max="14303" width="19.140625" style="163" bestFit="1" customWidth="1"/>
    <col min="14304" max="14304" width="12.85546875" style="163" bestFit="1" customWidth="1"/>
    <col min="14305" max="14305" width="9" style="163" bestFit="1" customWidth="1"/>
    <col min="14306" max="14306" width="11.7109375" style="163" bestFit="1" customWidth="1"/>
    <col min="14307" max="14307" width="23.5703125" style="163" bestFit="1" customWidth="1"/>
    <col min="14308" max="14308" width="24.42578125" style="163" bestFit="1" customWidth="1"/>
    <col min="14309" max="14310" width="0" style="163" hidden="1" customWidth="1"/>
    <col min="14311" max="14311" width="14.42578125" style="163" bestFit="1" customWidth="1"/>
    <col min="14312" max="14312" width="41.5703125" style="163" bestFit="1" customWidth="1"/>
    <col min="14313" max="14313" width="8.5703125" style="163" bestFit="1" customWidth="1"/>
    <col min="14314" max="14314" width="29.140625" style="163" bestFit="1" customWidth="1"/>
    <col min="14315" max="14315" width="8.5703125" style="163" bestFit="1" customWidth="1"/>
    <col min="14316" max="14316" width="31.7109375" style="163" bestFit="1" customWidth="1"/>
    <col min="14317" max="14317" width="8.5703125" style="163" bestFit="1" customWidth="1"/>
    <col min="14318" max="14318" width="12.5703125" style="163" bestFit="1" customWidth="1"/>
    <col min="14319" max="14319" width="14.140625" style="163" customWidth="1"/>
    <col min="14320" max="14320" width="11.42578125" style="163" bestFit="1" customWidth="1"/>
    <col min="14321" max="14328" width="6.28515625" style="163" bestFit="1" customWidth="1"/>
    <col min="14329" max="14329" width="6.7109375" style="163" bestFit="1" customWidth="1"/>
    <col min="14330" max="14330" width="7.28515625" style="163" bestFit="1" customWidth="1"/>
    <col min="14331" max="14331" width="22.140625" style="163" bestFit="1" customWidth="1"/>
    <col min="14332" max="14332" width="13.5703125" style="163" bestFit="1" customWidth="1"/>
    <col min="14333" max="14336" width="13.5703125" style="163" customWidth="1"/>
    <col min="14337" max="14337" width="3.28515625" style="163" customWidth="1"/>
    <col min="14338" max="14338" width="18.28515625" style="163" customWidth="1"/>
    <col min="14339" max="14342" width="12" style="163" customWidth="1"/>
    <col min="14343" max="14343" width="8.5703125" style="163" customWidth="1"/>
    <col min="14344" max="14344" width="11.42578125" style="163" customWidth="1"/>
    <col min="14345" max="14345" width="8.5703125" style="163" customWidth="1"/>
    <col min="14346" max="14346" width="11.5703125" style="163" customWidth="1"/>
    <col min="14347" max="14347" width="15.7109375" style="163" customWidth="1"/>
    <col min="14348" max="14348" width="12.140625" style="163" customWidth="1"/>
    <col min="14349" max="14349" width="10.7109375" style="163" customWidth="1"/>
    <col min="14350" max="14350" width="19.7109375" style="163" customWidth="1"/>
    <col min="14351" max="14351" width="28.5703125" style="163" customWidth="1"/>
    <col min="14352" max="14352" width="27.140625" style="163" customWidth="1"/>
    <col min="14353" max="14355" width="27.7109375" style="163" customWidth="1"/>
    <col min="14356" max="14359" width="26.28515625" style="163" customWidth="1"/>
    <col min="14360" max="14360" width="53.140625" style="163" customWidth="1"/>
    <col min="14361" max="14361" width="44.7109375" style="163" bestFit="1" customWidth="1"/>
    <col min="14362" max="14362" width="20" style="163" bestFit="1" customWidth="1"/>
    <col min="14363" max="14386" width="0" style="163" hidden="1" customWidth="1"/>
    <col min="14387" max="14508" width="9.140625" style="163"/>
    <col min="14509" max="14509" width="9.140625" style="163" customWidth="1"/>
    <col min="14510" max="14510" width="45.42578125" style="163" customWidth="1"/>
    <col min="14511" max="14513" width="9.140625" style="163" customWidth="1"/>
    <col min="14514" max="14514" width="76" style="163" customWidth="1"/>
    <col min="14515" max="14515" width="15.5703125" style="163" customWidth="1"/>
    <col min="14516" max="14516" width="15.85546875" style="163" customWidth="1"/>
    <col min="14517" max="14518" width="13.140625" style="163" customWidth="1"/>
    <col min="14519" max="14519" width="25.140625" style="163" customWidth="1"/>
    <col min="14520" max="14520" width="41.140625" style="163" customWidth="1"/>
    <col min="14521" max="14523" width="24.85546875" style="163" customWidth="1"/>
    <col min="14524" max="14528" width="0" style="163" hidden="1" customWidth="1"/>
    <col min="14529" max="14529" width="10.28515625" style="163" bestFit="1" customWidth="1"/>
    <col min="14530" max="14530" width="15.85546875" style="163" bestFit="1" customWidth="1"/>
    <col min="14531" max="14538" width="0" style="163" hidden="1" customWidth="1"/>
    <col min="14539" max="14539" width="9.28515625" style="163" bestFit="1" customWidth="1"/>
    <col min="14540" max="14540" width="13.5703125" style="163" bestFit="1" customWidth="1"/>
    <col min="14541" max="14541" width="20.7109375" style="163" bestFit="1" customWidth="1"/>
    <col min="14542" max="14545" width="14.42578125" style="163" customWidth="1"/>
    <col min="14546" max="14546" width="16.42578125" style="163" bestFit="1" customWidth="1"/>
    <col min="14547" max="14547" width="17.7109375" style="163" bestFit="1" customWidth="1"/>
    <col min="14548" max="14551" width="14.5703125" style="163" customWidth="1"/>
    <col min="14552" max="14552" width="14.42578125" style="163" bestFit="1" customWidth="1"/>
    <col min="14553" max="14553" width="15" style="163" bestFit="1" customWidth="1"/>
    <col min="14554" max="14557" width="15" style="163" customWidth="1"/>
    <col min="14558" max="14558" width="15.7109375" style="163" bestFit="1" customWidth="1"/>
    <col min="14559" max="14559" width="19.140625" style="163" bestFit="1" customWidth="1"/>
    <col min="14560" max="14560" width="12.85546875" style="163" bestFit="1" customWidth="1"/>
    <col min="14561" max="14561" width="9" style="163" bestFit="1" customWidth="1"/>
    <col min="14562" max="14562" width="11.7109375" style="163" bestFit="1" customWidth="1"/>
    <col min="14563" max="14563" width="23.5703125" style="163" bestFit="1" customWidth="1"/>
    <col min="14564" max="14564" width="24.42578125" style="163" bestFit="1" customWidth="1"/>
    <col min="14565" max="14566" width="0" style="163" hidden="1" customWidth="1"/>
    <col min="14567" max="14567" width="14.42578125" style="163" bestFit="1" customWidth="1"/>
    <col min="14568" max="14568" width="41.5703125" style="163" bestFit="1" customWidth="1"/>
    <col min="14569" max="14569" width="8.5703125" style="163" bestFit="1" customWidth="1"/>
    <col min="14570" max="14570" width="29.140625" style="163" bestFit="1" customWidth="1"/>
    <col min="14571" max="14571" width="8.5703125" style="163" bestFit="1" customWidth="1"/>
    <col min="14572" max="14572" width="31.7109375" style="163" bestFit="1" customWidth="1"/>
    <col min="14573" max="14573" width="8.5703125" style="163" bestFit="1" customWidth="1"/>
    <col min="14574" max="14574" width="12.5703125" style="163" bestFit="1" customWidth="1"/>
    <col min="14575" max="14575" width="14.140625" style="163" customWidth="1"/>
    <col min="14576" max="14576" width="11.42578125" style="163" bestFit="1" customWidth="1"/>
    <col min="14577" max="14584" width="6.28515625" style="163" bestFit="1" customWidth="1"/>
    <col min="14585" max="14585" width="6.7109375" style="163" bestFit="1" customWidth="1"/>
    <col min="14586" max="14586" width="7.28515625" style="163" bestFit="1" customWidth="1"/>
    <col min="14587" max="14587" width="22.140625" style="163" bestFit="1" customWidth="1"/>
    <col min="14588" max="14588" width="13.5703125" style="163" bestFit="1" customWidth="1"/>
    <col min="14589" max="14592" width="13.5703125" style="163" customWidth="1"/>
    <col min="14593" max="14593" width="3.28515625" style="163" customWidth="1"/>
    <col min="14594" max="14594" width="18.28515625" style="163" customWidth="1"/>
    <col min="14595" max="14598" width="12" style="163" customWidth="1"/>
    <col min="14599" max="14599" width="8.5703125" style="163" customWidth="1"/>
    <col min="14600" max="14600" width="11.42578125" style="163" customWidth="1"/>
    <col min="14601" max="14601" width="8.5703125" style="163" customWidth="1"/>
    <col min="14602" max="14602" width="11.5703125" style="163" customWidth="1"/>
    <col min="14603" max="14603" width="15.7109375" style="163" customWidth="1"/>
    <col min="14604" max="14604" width="12.140625" style="163" customWidth="1"/>
    <col min="14605" max="14605" width="10.7109375" style="163" customWidth="1"/>
    <col min="14606" max="14606" width="19.7109375" style="163" customWidth="1"/>
    <col min="14607" max="14607" width="28.5703125" style="163" customWidth="1"/>
    <col min="14608" max="14608" width="27.140625" style="163" customWidth="1"/>
    <col min="14609" max="14611" width="27.7109375" style="163" customWidth="1"/>
    <col min="14612" max="14615" width="26.28515625" style="163" customWidth="1"/>
    <col min="14616" max="14616" width="53.140625" style="163" customWidth="1"/>
    <col min="14617" max="14617" width="44.7109375" style="163" bestFit="1" customWidth="1"/>
    <col min="14618" max="14618" width="20" style="163" bestFit="1" customWidth="1"/>
    <col min="14619" max="14642" width="0" style="163" hidden="1" customWidth="1"/>
    <col min="14643" max="14764" width="9.140625" style="163"/>
    <col min="14765" max="14765" width="9.140625" style="163" customWidth="1"/>
    <col min="14766" max="14766" width="45.42578125" style="163" customWidth="1"/>
    <col min="14767" max="14769" width="9.140625" style="163" customWidth="1"/>
    <col min="14770" max="14770" width="76" style="163" customWidth="1"/>
    <col min="14771" max="14771" width="15.5703125" style="163" customWidth="1"/>
    <col min="14772" max="14772" width="15.85546875" style="163" customWidth="1"/>
    <col min="14773" max="14774" width="13.140625" style="163" customWidth="1"/>
    <col min="14775" max="14775" width="25.140625" style="163" customWidth="1"/>
    <col min="14776" max="14776" width="41.140625" style="163" customWidth="1"/>
    <col min="14777" max="14779" width="24.85546875" style="163" customWidth="1"/>
    <col min="14780" max="14784" width="0" style="163" hidden="1" customWidth="1"/>
    <col min="14785" max="14785" width="10.28515625" style="163" bestFit="1" customWidth="1"/>
    <col min="14786" max="14786" width="15.85546875" style="163" bestFit="1" customWidth="1"/>
    <col min="14787" max="14794" width="0" style="163" hidden="1" customWidth="1"/>
    <col min="14795" max="14795" width="9.28515625" style="163" bestFit="1" customWidth="1"/>
    <col min="14796" max="14796" width="13.5703125" style="163" bestFit="1" customWidth="1"/>
    <col min="14797" max="14797" width="20.7109375" style="163" bestFit="1" customWidth="1"/>
    <col min="14798" max="14801" width="14.42578125" style="163" customWidth="1"/>
    <col min="14802" max="14802" width="16.42578125" style="163" bestFit="1" customWidth="1"/>
    <col min="14803" max="14803" width="17.7109375" style="163" bestFit="1" customWidth="1"/>
    <col min="14804" max="14807" width="14.5703125" style="163" customWidth="1"/>
    <col min="14808" max="14808" width="14.42578125" style="163" bestFit="1" customWidth="1"/>
    <col min="14809" max="14809" width="15" style="163" bestFit="1" customWidth="1"/>
    <col min="14810" max="14813" width="15" style="163" customWidth="1"/>
    <col min="14814" max="14814" width="15.7109375" style="163" bestFit="1" customWidth="1"/>
    <col min="14815" max="14815" width="19.140625" style="163" bestFit="1" customWidth="1"/>
    <col min="14816" max="14816" width="12.85546875" style="163" bestFit="1" customWidth="1"/>
    <col min="14817" max="14817" width="9" style="163" bestFit="1" customWidth="1"/>
    <col min="14818" max="14818" width="11.7109375" style="163" bestFit="1" customWidth="1"/>
    <col min="14819" max="14819" width="23.5703125" style="163" bestFit="1" customWidth="1"/>
    <col min="14820" max="14820" width="24.42578125" style="163" bestFit="1" customWidth="1"/>
    <col min="14821" max="14822" width="0" style="163" hidden="1" customWidth="1"/>
    <col min="14823" max="14823" width="14.42578125" style="163" bestFit="1" customWidth="1"/>
    <col min="14824" max="14824" width="41.5703125" style="163" bestFit="1" customWidth="1"/>
    <col min="14825" max="14825" width="8.5703125" style="163" bestFit="1" customWidth="1"/>
    <col min="14826" max="14826" width="29.140625" style="163" bestFit="1" customWidth="1"/>
    <col min="14827" max="14827" width="8.5703125" style="163" bestFit="1" customWidth="1"/>
    <col min="14828" max="14828" width="31.7109375" style="163" bestFit="1" customWidth="1"/>
    <col min="14829" max="14829" width="8.5703125" style="163" bestFit="1" customWidth="1"/>
    <col min="14830" max="14830" width="12.5703125" style="163" bestFit="1" customWidth="1"/>
    <col min="14831" max="14831" width="14.140625" style="163" customWidth="1"/>
    <col min="14832" max="14832" width="11.42578125" style="163" bestFit="1" customWidth="1"/>
    <col min="14833" max="14840" width="6.28515625" style="163" bestFit="1" customWidth="1"/>
    <col min="14841" max="14841" width="6.7109375" style="163" bestFit="1" customWidth="1"/>
    <col min="14842" max="14842" width="7.28515625" style="163" bestFit="1" customWidth="1"/>
    <col min="14843" max="14843" width="22.140625" style="163" bestFit="1" customWidth="1"/>
    <col min="14844" max="14844" width="13.5703125" style="163" bestFit="1" customWidth="1"/>
    <col min="14845" max="14848" width="13.5703125" style="163" customWidth="1"/>
    <col min="14849" max="14849" width="3.28515625" style="163" customWidth="1"/>
    <col min="14850" max="14850" width="18.28515625" style="163" customWidth="1"/>
    <col min="14851" max="14854" width="12" style="163" customWidth="1"/>
    <col min="14855" max="14855" width="8.5703125" style="163" customWidth="1"/>
    <col min="14856" max="14856" width="11.42578125" style="163" customWidth="1"/>
    <col min="14857" max="14857" width="8.5703125" style="163" customWidth="1"/>
    <col min="14858" max="14858" width="11.5703125" style="163" customWidth="1"/>
    <col min="14859" max="14859" width="15.7109375" style="163" customWidth="1"/>
    <col min="14860" max="14860" width="12.140625" style="163" customWidth="1"/>
    <col min="14861" max="14861" width="10.7109375" style="163" customWidth="1"/>
    <col min="14862" max="14862" width="19.7109375" style="163" customWidth="1"/>
    <col min="14863" max="14863" width="28.5703125" style="163" customWidth="1"/>
    <col min="14864" max="14864" width="27.140625" style="163" customWidth="1"/>
    <col min="14865" max="14867" width="27.7109375" style="163" customWidth="1"/>
    <col min="14868" max="14871" width="26.28515625" style="163" customWidth="1"/>
    <col min="14872" max="14872" width="53.140625" style="163" customWidth="1"/>
    <col min="14873" max="14873" width="44.7109375" style="163" bestFit="1" customWidth="1"/>
    <col min="14874" max="14874" width="20" style="163" bestFit="1" customWidth="1"/>
    <col min="14875" max="14898" width="0" style="163" hidden="1" customWidth="1"/>
    <col min="14899" max="15020" width="9.140625" style="163"/>
    <col min="15021" max="15021" width="9.140625" style="163" customWidth="1"/>
    <col min="15022" max="15022" width="45.42578125" style="163" customWidth="1"/>
    <col min="15023" max="15025" width="9.140625" style="163" customWidth="1"/>
    <col min="15026" max="15026" width="76" style="163" customWidth="1"/>
    <col min="15027" max="15027" width="15.5703125" style="163" customWidth="1"/>
    <col min="15028" max="15028" width="15.85546875" style="163" customWidth="1"/>
    <col min="15029" max="15030" width="13.140625" style="163" customWidth="1"/>
    <col min="15031" max="15031" width="25.140625" style="163" customWidth="1"/>
    <col min="15032" max="15032" width="41.140625" style="163" customWidth="1"/>
    <col min="15033" max="15035" width="24.85546875" style="163" customWidth="1"/>
    <col min="15036" max="15040" width="0" style="163" hidden="1" customWidth="1"/>
    <col min="15041" max="15041" width="10.28515625" style="163" bestFit="1" customWidth="1"/>
    <col min="15042" max="15042" width="15.85546875" style="163" bestFit="1" customWidth="1"/>
    <col min="15043" max="15050" width="0" style="163" hidden="1" customWidth="1"/>
    <col min="15051" max="15051" width="9.28515625" style="163" bestFit="1" customWidth="1"/>
    <col min="15052" max="15052" width="13.5703125" style="163" bestFit="1" customWidth="1"/>
    <col min="15053" max="15053" width="20.7109375" style="163" bestFit="1" customWidth="1"/>
    <col min="15054" max="15057" width="14.42578125" style="163" customWidth="1"/>
    <col min="15058" max="15058" width="16.42578125" style="163" bestFit="1" customWidth="1"/>
    <col min="15059" max="15059" width="17.7109375" style="163" bestFit="1" customWidth="1"/>
    <col min="15060" max="15063" width="14.5703125" style="163" customWidth="1"/>
    <col min="15064" max="15064" width="14.42578125" style="163" bestFit="1" customWidth="1"/>
    <col min="15065" max="15065" width="15" style="163" bestFit="1" customWidth="1"/>
    <col min="15066" max="15069" width="15" style="163" customWidth="1"/>
    <col min="15070" max="15070" width="15.7109375" style="163" bestFit="1" customWidth="1"/>
    <col min="15071" max="15071" width="19.140625" style="163" bestFit="1" customWidth="1"/>
    <col min="15072" max="15072" width="12.85546875" style="163" bestFit="1" customWidth="1"/>
    <col min="15073" max="15073" width="9" style="163" bestFit="1" customWidth="1"/>
    <col min="15074" max="15074" width="11.7109375" style="163" bestFit="1" customWidth="1"/>
    <col min="15075" max="15075" width="23.5703125" style="163" bestFit="1" customWidth="1"/>
    <col min="15076" max="15076" width="24.42578125" style="163" bestFit="1" customWidth="1"/>
    <col min="15077" max="15078" width="0" style="163" hidden="1" customWidth="1"/>
    <col min="15079" max="15079" width="14.42578125" style="163" bestFit="1" customWidth="1"/>
    <col min="15080" max="15080" width="41.5703125" style="163" bestFit="1" customWidth="1"/>
    <col min="15081" max="15081" width="8.5703125" style="163" bestFit="1" customWidth="1"/>
    <col min="15082" max="15082" width="29.140625" style="163" bestFit="1" customWidth="1"/>
    <col min="15083" max="15083" width="8.5703125" style="163" bestFit="1" customWidth="1"/>
    <col min="15084" max="15084" width="31.7109375" style="163" bestFit="1" customWidth="1"/>
    <col min="15085" max="15085" width="8.5703125" style="163" bestFit="1" customWidth="1"/>
    <col min="15086" max="15086" width="12.5703125" style="163" bestFit="1" customWidth="1"/>
    <col min="15087" max="15087" width="14.140625" style="163" customWidth="1"/>
    <col min="15088" max="15088" width="11.42578125" style="163" bestFit="1" customWidth="1"/>
    <col min="15089" max="15096" width="6.28515625" style="163" bestFit="1" customWidth="1"/>
    <col min="15097" max="15097" width="6.7109375" style="163" bestFit="1" customWidth="1"/>
    <col min="15098" max="15098" width="7.28515625" style="163" bestFit="1" customWidth="1"/>
    <col min="15099" max="15099" width="22.140625" style="163" bestFit="1" customWidth="1"/>
    <col min="15100" max="15100" width="13.5703125" style="163" bestFit="1" customWidth="1"/>
    <col min="15101" max="15104" width="13.5703125" style="163" customWidth="1"/>
    <col min="15105" max="15105" width="3.28515625" style="163" customWidth="1"/>
    <col min="15106" max="15106" width="18.28515625" style="163" customWidth="1"/>
    <col min="15107" max="15110" width="12" style="163" customWidth="1"/>
    <col min="15111" max="15111" width="8.5703125" style="163" customWidth="1"/>
    <col min="15112" max="15112" width="11.42578125" style="163" customWidth="1"/>
    <col min="15113" max="15113" width="8.5703125" style="163" customWidth="1"/>
    <col min="15114" max="15114" width="11.5703125" style="163" customWidth="1"/>
    <col min="15115" max="15115" width="15.7109375" style="163" customWidth="1"/>
    <col min="15116" max="15116" width="12.140625" style="163" customWidth="1"/>
    <col min="15117" max="15117" width="10.7109375" style="163" customWidth="1"/>
    <col min="15118" max="15118" width="19.7109375" style="163" customWidth="1"/>
    <col min="15119" max="15119" width="28.5703125" style="163" customWidth="1"/>
    <col min="15120" max="15120" width="27.140625" style="163" customWidth="1"/>
    <col min="15121" max="15123" width="27.7109375" style="163" customWidth="1"/>
    <col min="15124" max="15127" width="26.28515625" style="163" customWidth="1"/>
    <col min="15128" max="15128" width="53.140625" style="163" customWidth="1"/>
    <col min="15129" max="15129" width="44.7109375" style="163" bestFit="1" customWidth="1"/>
    <col min="15130" max="15130" width="20" style="163" bestFit="1" customWidth="1"/>
    <col min="15131" max="15154" width="0" style="163" hidden="1" customWidth="1"/>
    <col min="15155" max="15276" width="9.140625" style="163"/>
    <col min="15277" max="15277" width="9.140625" style="163" customWidth="1"/>
    <col min="15278" max="15278" width="45.42578125" style="163" customWidth="1"/>
    <col min="15279" max="15281" width="9.140625" style="163" customWidth="1"/>
    <col min="15282" max="15282" width="76" style="163" customWidth="1"/>
    <col min="15283" max="15283" width="15.5703125" style="163" customWidth="1"/>
    <col min="15284" max="15284" width="15.85546875" style="163" customWidth="1"/>
    <col min="15285" max="15286" width="13.140625" style="163" customWidth="1"/>
    <col min="15287" max="15287" width="25.140625" style="163" customWidth="1"/>
    <col min="15288" max="15288" width="41.140625" style="163" customWidth="1"/>
    <col min="15289" max="15291" width="24.85546875" style="163" customWidth="1"/>
    <col min="15292" max="15296" width="0" style="163" hidden="1" customWidth="1"/>
    <col min="15297" max="15297" width="10.28515625" style="163" bestFit="1" customWidth="1"/>
    <col min="15298" max="15298" width="15.85546875" style="163" bestFit="1" customWidth="1"/>
    <col min="15299" max="15306" width="0" style="163" hidden="1" customWidth="1"/>
    <col min="15307" max="15307" width="9.28515625" style="163" bestFit="1" customWidth="1"/>
    <col min="15308" max="15308" width="13.5703125" style="163" bestFit="1" customWidth="1"/>
    <col min="15309" max="15309" width="20.7109375" style="163" bestFit="1" customWidth="1"/>
    <col min="15310" max="15313" width="14.42578125" style="163" customWidth="1"/>
    <col min="15314" max="15314" width="16.42578125" style="163" bestFit="1" customWidth="1"/>
    <col min="15315" max="15315" width="17.7109375" style="163" bestFit="1" customWidth="1"/>
    <col min="15316" max="15319" width="14.5703125" style="163" customWidth="1"/>
    <col min="15320" max="15320" width="14.42578125" style="163" bestFit="1" customWidth="1"/>
    <col min="15321" max="15321" width="15" style="163" bestFit="1" customWidth="1"/>
    <col min="15322" max="15325" width="15" style="163" customWidth="1"/>
    <col min="15326" max="15326" width="15.7109375" style="163" bestFit="1" customWidth="1"/>
    <col min="15327" max="15327" width="19.140625" style="163" bestFit="1" customWidth="1"/>
    <col min="15328" max="15328" width="12.85546875" style="163" bestFit="1" customWidth="1"/>
    <col min="15329" max="15329" width="9" style="163" bestFit="1" customWidth="1"/>
    <col min="15330" max="15330" width="11.7109375" style="163" bestFit="1" customWidth="1"/>
    <col min="15331" max="15331" width="23.5703125" style="163" bestFit="1" customWidth="1"/>
    <col min="15332" max="15332" width="24.42578125" style="163" bestFit="1" customWidth="1"/>
    <col min="15333" max="15334" width="0" style="163" hidden="1" customWidth="1"/>
    <col min="15335" max="15335" width="14.42578125" style="163" bestFit="1" customWidth="1"/>
    <col min="15336" max="15336" width="41.5703125" style="163" bestFit="1" customWidth="1"/>
    <col min="15337" max="15337" width="8.5703125" style="163" bestFit="1" customWidth="1"/>
    <col min="15338" max="15338" width="29.140625" style="163" bestFit="1" customWidth="1"/>
    <col min="15339" max="15339" width="8.5703125" style="163" bestFit="1" customWidth="1"/>
    <col min="15340" max="15340" width="31.7109375" style="163" bestFit="1" customWidth="1"/>
    <col min="15341" max="15341" width="8.5703125" style="163" bestFit="1" customWidth="1"/>
    <col min="15342" max="15342" width="12.5703125" style="163" bestFit="1" customWidth="1"/>
    <col min="15343" max="15343" width="14.140625" style="163" customWidth="1"/>
    <col min="15344" max="15344" width="11.42578125" style="163" bestFit="1" customWidth="1"/>
    <col min="15345" max="15352" width="6.28515625" style="163" bestFit="1" customWidth="1"/>
    <col min="15353" max="15353" width="6.7109375" style="163" bestFit="1" customWidth="1"/>
    <col min="15354" max="15354" width="7.28515625" style="163" bestFit="1" customWidth="1"/>
    <col min="15355" max="15355" width="22.140625" style="163" bestFit="1" customWidth="1"/>
    <col min="15356" max="15356" width="13.5703125" style="163" bestFit="1" customWidth="1"/>
    <col min="15357" max="15360" width="13.5703125" style="163" customWidth="1"/>
    <col min="15361" max="15361" width="3.28515625" style="163" customWidth="1"/>
    <col min="15362" max="15362" width="18.28515625" style="163" customWidth="1"/>
    <col min="15363" max="15366" width="12" style="163" customWidth="1"/>
    <col min="15367" max="15367" width="8.5703125" style="163" customWidth="1"/>
    <col min="15368" max="15368" width="11.42578125" style="163" customWidth="1"/>
    <col min="15369" max="15369" width="8.5703125" style="163" customWidth="1"/>
    <col min="15370" max="15370" width="11.5703125" style="163" customWidth="1"/>
    <col min="15371" max="15371" width="15.7109375" style="163" customWidth="1"/>
    <col min="15372" max="15372" width="12.140625" style="163" customWidth="1"/>
    <col min="15373" max="15373" width="10.7109375" style="163" customWidth="1"/>
    <col min="15374" max="15374" width="19.7109375" style="163" customWidth="1"/>
    <col min="15375" max="15375" width="28.5703125" style="163" customWidth="1"/>
    <col min="15376" max="15376" width="27.140625" style="163" customWidth="1"/>
    <col min="15377" max="15379" width="27.7109375" style="163" customWidth="1"/>
    <col min="15380" max="15383" width="26.28515625" style="163" customWidth="1"/>
    <col min="15384" max="15384" width="53.140625" style="163" customWidth="1"/>
    <col min="15385" max="15385" width="44.7109375" style="163" bestFit="1" customWidth="1"/>
    <col min="15386" max="15386" width="20" style="163" bestFit="1" customWidth="1"/>
    <col min="15387" max="15410" width="0" style="163" hidden="1" customWidth="1"/>
    <col min="15411" max="15532" width="9.140625" style="163"/>
    <col min="15533" max="15533" width="9.140625" style="163" customWidth="1"/>
    <col min="15534" max="15534" width="45.42578125" style="163" customWidth="1"/>
    <col min="15535" max="15537" width="9.140625" style="163" customWidth="1"/>
    <col min="15538" max="15538" width="76" style="163" customWidth="1"/>
    <col min="15539" max="15539" width="15.5703125" style="163" customWidth="1"/>
    <col min="15540" max="15540" width="15.85546875" style="163" customWidth="1"/>
    <col min="15541" max="15542" width="13.140625" style="163" customWidth="1"/>
    <col min="15543" max="15543" width="25.140625" style="163" customWidth="1"/>
    <col min="15544" max="15544" width="41.140625" style="163" customWidth="1"/>
    <col min="15545" max="15547" width="24.85546875" style="163" customWidth="1"/>
    <col min="15548" max="15552" width="0" style="163" hidden="1" customWidth="1"/>
    <col min="15553" max="15553" width="10.28515625" style="163" bestFit="1" customWidth="1"/>
    <col min="15554" max="15554" width="15.85546875" style="163" bestFit="1" customWidth="1"/>
    <col min="15555" max="15562" width="0" style="163" hidden="1" customWidth="1"/>
    <col min="15563" max="15563" width="9.28515625" style="163" bestFit="1" customWidth="1"/>
    <col min="15564" max="15564" width="13.5703125" style="163" bestFit="1" customWidth="1"/>
    <col min="15565" max="15565" width="20.7109375" style="163" bestFit="1" customWidth="1"/>
    <col min="15566" max="15569" width="14.42578125" style="163" customWidth="1"/>
    <col min="15570" max="15570" width="16.42578125" style="163" bestFit="1" customWidth="1"/>
    <col min="15571" max="15571" width="17.7109375" style="163" bestFit="1" customWidth="1"/>
    <col min="15572" max="15575" width="14.5703125" style="163" customWidth="1"/>
    <col min="15576" max="15576" width="14.42578125" style="163" bestFit="1" customWidth="1"/>
    <col min="15577" max="15577" width="15" style="163" bestFit="1" customWidth="1"/>
    <col min="15578" max="15581" width="15" style="163" customWidth="1"/>
    <col min="15582" max="15582" width="15.7109375" style="163" bestFit="1" customWidth="1"/>
    <col min="15583" max="15583" width="19.140625" style="163" bestFit="1" customWidth="1"/>
    <col min="15584" max="15584" width="12.85546875" style="163" bestFit="1" customWidth="1"/>
    <col min="15585" max="15585" width="9" style="163" bestFit="1" customWidth="1"/>
    <col min="15586" max="15586" width="11.7109375" style="163" bestFit="1" customWidth="1"/>
    <col min="15587" max="15587" width="23.5703125" style="163" bestFit="1" customWidth="1"/>
    <col min="15588" max="15588" width="24.42578125" style="163" bestFit="1" customWidth="1"/>
    <col min="15589" max="15590" width="0" style="163" hidden="1" customWidth="1"/>
    <col min="15591" max="15591" width="14.42578125" style="163" bestFit="1" customWidth="1"/>
    <col min="15592" max="15592" width="41.5703125" style="163" bestFit="1" customWidth="1"/>
    <col min="15593" max="15593" width="8.5703125" style="163" bestFit="1" customWidth="1"/>
    <col min="15594" max="15594" width="29.140625" style="163" bestFit="1" customWidth="1"/>
    <col min="15595" max="15595" width="8.5703125" style="163" bestFit="1" customWidth="1"/>
    <col min="15596" max="15596" width="31.7109375" style="163" bestFit="1" customWidth="1"/>
    <col min="15597" max="15597" width="8.5703125" style="163" bestFit="1" customWidth="1"/>
    <col min="15598" max="15598" width="12.5703125" style="163" bestFit="1" customWidth="1"/>
    <col min="15599" max="15599" width="14.140625" style="163" customWidth="1"/>
    <col min="15600" max="15600" width="11.42578125" style="163" bestFit="1" customWidth="1"/>
    <col min="15601" max="15608" width="6.28515625" style="163" bestFit="1" customWidth="1"/>
    <col min="15609" max="15609" width="6.7109375" style="163" bestFit="1" customWidth="1"/>
    <col min="15610" max="15610" width="7.28515625" style="163" bestFit="1" customWidth="1"/>
    <col min="15611" max="15611" width="22.140625" style="163" bestFit="1" customWidth="1"/>
    <col min="15612" max="15612" width="13.5703125" style="163" bestFit="1" customWidth="1"/>
    <col min="15613" max="15616" width="13.5703125" style="163" customWidth="1"/>
    <col min="15617" max="15617" width="3.28515625" style="163" customWidth="1"/>
    <col min="15618" max="15618" width="18.28515625" style="163" customWidth="1"/>
    <col min="15619" max="15622" width="12" style="163" customWidth="1"/>
    <col min="15623" max="15623" width="8.5703125" style="163" customWidth="1"/>
    <col min="15624" max="15624" width="11.42578125" style="163" customWidth="1"/>
    <col min="15625" max="15625" width="8.5703125" style="163" customWidth="1"/>
    <col min="15626" max="15626" width="11.5703125" style="163" customWidth="1"/>
    <col min="15627" max="15627" width="15.7109375" style="163" customWidth="1"/>
    <col min="15628" max="15628" width="12.140625" style="163" customWidth="1"/>
    <col min="15629" max="15629" width="10.7109375" style="163" customWidth="1"/>
    <col min="15630" max="15630" width="19.7109375" style="163" customWidth="1"/>
    <col min="15631" max="15631" width="28.5703125" style="163" customWidth="1"/>
    <col min="15632" max="15632" width="27.140625" style="163" customWidth="1"/>
    <col min="15633" max="15635" width="27.7109375" style="163" customWidth="1"/>
    <col min="15636" max="15639" width="26.28515625" style="163" customWidth="1"/>
    <col min="15640" max="15640" width="53.140625" style="163" customWidth="1"/>
    <col min="15641" max="15641" width="44.7109375" style="163" bestFit="1" customWidth="1"/>
    <col min="15642" max="15642" width="20" style="163" bestFit="1" customWidth="1"/>
    <col min="15643" max="15666" width="0" style="163" hidden="1" customWidth="1"/>
    <col min="15667" max="15788" width="9.140625" style="163"/>
    <col min="15789" max="15789" width="9.140625" style="163" customWidth="1"/>
    <col min="15790" max="15790" width="45.42578125" style="163" customWidth="1"/>
    <col min="15791" max="15793" width="9.140625" style="163" customWidth="1"/>
    <col min="15794" max="15794" width="76" style="163" customWidth="1"/>
    <col min="15795" max="15795" width="15.5703125" style="163" customWidth="1"/>
    <col min="15796" max="15796" width="15.85546875" style="163" customWidth="1"/>
    <col min="15797" max="15798" width="13.140625" style="163" customWidth="1"/>
    <col min="15799" max="15799" width="25.140625" style="163" customWidth="1"/>
    <col min="15800" max="15800" width="41.140625" style="163" customWidth="1"/>
    <col min="15801" max="15803" width="24.85546875" style="163" customWidth="1"/>
    <col min="15804" max="15808" width="0" style="163" hidden="1" customWidth="1"/>
    <col min="15809" max="15809" width="10.28515625" style="163" bestFit="1" customWidth="1"/>
    <col min="15810" max="15810" width="15.85546875" style="163" bestFit="1" customWidth="1"/>
    <col min="15811" max="15818" width="0" style="163" hidden="1" customWidth="1"/>
    <col min="15819" max="15819" width="9.28515625" style="163" bestFit="1" customWidth="1"/>
    <col min="15820" max="15820" width="13.5703125" style="163" bestFit="1" customWidth="1"/>
    <col min="15821" max="15821" width="20.7109375" style="163" bestFit="1" customWidth="1"/>
    <col min="15822" max="15825" width="14.42578125" style="163" customWidth="1"/>
    <col min="15826" max="15826" width="16.42578125" style="163" bestFit="1" customWidth="1"/>
    <col min="15827" max="15827" width="17.7109375" style="163" bestFit="1" customWidth="1"/>
    <col min="15828" max="15831" width="14.5703125" style="163" customWidth="1"/>
    <col min="15832" max="15832" width="14.42578125" style="163" bestFit="1" customWidth="1"/>
    <col min="15833" max="15833" width="15" style="163" bestFit="1" customWidth="1"/>
    <col min="15834" max="15837" width="15" style="163" customWidth="1"/>
    <col min="15838" max="15838" width="15.7109375" style="163" bestFit="1" customWidth="1"/>
    <col min="15839" max="15839" width="19.140625" style="163" bestFit="1" customWidth="1"/>
    <col min="15840" max="15840" width="12.85546875" style="163" bestFit="1" customWidth="1"/>
    <col min="15841" max="15841" width="9" style="163" bestFit="1" customWidth="1"/>
    <col min="15842" max="15842" width="11.7109375" style="163" bestFit="1" customWidth="1"/>
    <col min="15843" max="15843" width="23.5703125" style="163" bestFit="1" customWidth="1"/>
    <col min="15844" max="15844" width="24.42578125" style="163" bestFit="1" customWidth="1"/>
    <col min="15845" max="15846" width="0" style="163" hidden="1" customWidth="1"/>
    <col min="15847" max="15847" width="14.42578125" style="163" bestFit="1" customWidth="1"/>
    <col min="15848" max="15848" width="41.5703125" style="163" bestFit="1" customWidth="1"/>
    <col min="15849" max="15849" width="8.5703125" style="163" bestFit="1" customWidth="1"/>
    <col min="15850" max="15850" width="29.140625" style="163" bestFit="1" customWidth="1"/>
    <col min="15851" max="15851" width="8.5703125" style="163" bestFit="1" customWidth="1"/>
    <col min="15852" max="15852" width="31.7109375" style="163" bestFit="1" customWidth="1"/>
    <col min="15853" max="15853" width="8.5703125" style="163" bestFit="1" customWidth="1"/>
    <col min="15854" max="15854" width="12.5703125" style="163" bestFit="1" customWidth="1"/>
    <col min="15855" max="15855" width="14.140625" style="163" customWidth="1"/>
    <col min="15856" max="15856" width="11.42578125" style="163" bestFit="1" customWidth="1"/>
    <col min="15857" max="15864" width="6.28515625" style="163" bestFit="1" customWidth="1"/>
    <col min="15865" max="15865" width="6.7109375" style="163" bestFit="1" customWidth="1"/>
    <col min="15866" max="15866" width="7.28515625" style="163" bestFit="1" customWidth="1"/>
    <col min="15867" max="15867" width="22.140625" style="163" bestFit="1" customWidth="1"/>
    <col min="15868" max="15868" width="13.5703125" style="163" bestFit="1" customWidth="1"/>
    <col min="15869" max="15872" width="13.5703125" style="163" customWidth="1"/>
    <col min="15873" max="15873" width="3.28515625" style="163" customWidth="1"/>
    <col min="15874" max="15874" width="18.28515625" style="163" customWidth="1"/>
    <col min="15875" max="15878" width="12" style="163" customWidth="1"/>
    <col min="15879" max="15879" width="8.5703125" style="163" customWidth="1"/>
    <col min="15880" max="15880" width="11.42578125" style="163" customWidth="1"/>
    <col min="15881" max="15881" width="8.5703125" style="163" customWidth="1"/>
    <col min="15882" max="15882" width="11.5703125" style="163" customWidth="1"/>
    <col min="15883" max="15883" width="15.7109375" style="163" customWidth="1"/>
    <col min="15884" max="15884" width="12.140625" style="163" customWidth="1"/>
    <col min="15885" max="15885" width="10.7109375" style="163" customWidth="1"/>
    <col min="15886" max="15886" width="19.7109375" style="163" customWidth="1"/>
    <col min="15887" max="15887" width="28.5703125" style="163" customWidth="1"/>
    <col min="15888" max="15888" width="27.140625" style="163" customWidth="1"/>
    <col min="15889" max="15891" width="27.7109375" style="163" customWidth="1"/>
    <col min="15892" max="15895" width="26.28515625" style="163" customWidth="1"/>
    <col min="15896" max="15896" width="53.140625" style="163" customWidth="1"/>
    <col min="15897" max="15897" width="44.7109375" style="163" bestFit="1" customWidth="1"/>
    <col min="15898" max="15898" width="20" style="163" bestFit="1" customWidth="1"/>
    <col min="15899" max="15922" width="0" style="163" hidden="1" customWidth="1"/>
    <col min="15923" max="16044" width="9.140625" style="163"/>
    <col min="16045" max="16045" width="9.140625" style="163" customWidth="1"/>
    <col min="16046" max="16046" width="45.42578125" style="163" customWidth="1"/>
    <col min="16047" max="16049" width="9.140625" style="163" customWidth="1"/>
    <col min="16050" max="16050" width="76" style="163" customWidth="1"/>
    <col min="16051" max="16051" width="15.5703125" style="163" customWidth="1"/>
    <col min="16052" max="16052" width="15.85546875" style="163" customWidth="1"/>
    <col min="16053" max="16054" width="13.140625" style="163" customWidth="1"/>
    <col min="16055" max="16055" width="25.140625" style="163" customWidth="1"/>
    <col min="16056" max="16056" width="41.140625" style="163" customWidth="1"/>
    <col min="16057" max="16059" width="24.85546875" style="163" customWidth="1"/>
    <col min="16060" max="16064" width="0" style="163" hidden="1" customWidth="1"/>
    <col min="16065" max="16065" width="10.28515625" style="163" bestFit="1" customWidth="1"/>
    <col min="16066" max="16066" width="15.85546875" style="163" bestFit="1" customWidth="1"/>
    <col min="16067" max="16074" width="0" style="163" hidden="1" customWidth="1"/>
    <col min="16075" max="16075" width="9.28515625" style="163" bestFit="1" customWidth="1"/>
    <col min="16076" max="16076" width="13.5703125" style="163" bestFit="1" customWidth="1"/>
    <col min="16077" max="16077" width="20.7109375" style="163" bestFit="1" customWidth="1"/>
    <col min="16078" max="16081" width="14.42578125" style="163" customWidth="1"/>
    <col min="16082" max="16082" width="16.42578125" style="163" bestFit="1" customWidth="1"/>
    <col min="16083" max="16083" width="17.7109375" style="163" bestFit="1" customWidth="1"/>
    <col min="16084" max="16087" width="14.5703125" style="163" customWidth="1"/>
    <col min="16088" max="16088" width="14.42578125" style="163" bestFit="1" customWidth="1"/>
    <col min="16089" max="16089" width="15" style="163" bestFit="1" customWidth="1"/>
    <col min="16090" max="16093" width="15" style="163" customWidth="1"/>
    <col min="16094" max="16094" width="15.7109375" style="163" bestFit="1" customWidth="1"/>
    <col min="16095" max="16095" width="19.140625" style="163" bestFit="1" customWidth="1"/>
    <col min="16096" max="16096" width="12.85546875" style="163" bestFit="1" customWidth="1"/>
    <col min="16097" max="16097" width="9" style="163" bestFit="1" customWidth="1"/>
    <col min="16098" max="16098" width="11.7109375" style="163" bestFit="1" customWidth="1"/>
    <col min="16099" max="16099" width="23.5703125" style="163" bestFit="1" customWidth="1"/>
    <col min="16100" max="16100" width="24.42578125" style="163" bestFit="1" customWidth="1"/>
    <col min="16101" max="16102" width="0" style="163" hidden="1" customWidth="1"/>
    <col min="16103" max="16103" width="14.42578125" style="163" bestFit="1" customWidth="1"/>
    <col min="16104" max="16104" width="41.5703125" style="163" bestFit="1" customWidth="1"/>
    <col min="16105" max="16105" width="8.5703125" style="163" bestFit="1" customWidth="1"/>
    <col min="16106" max="16106" width="29.140625" style="163" bestFit="1" customWidth="1"/>
    <col min="16107" max="16107" width="8.5703125" style="163" bestFit="1" customWidth="1"/>
    <col min="16108" max="16108" width="31.7109375" style="163" bestFit="1" customWidth="1"/>
    <col min="16109" max="16109" width="8.5703125" style="163" bestFit="1" customWidth="1"/>
    <col min="16110" max="16110" width="12.5703125" style="163" bestFit="1" customWidth="1"/>
    <col min="16111" max="16111" width="14.140625" style="163" customWidth="1"/>
    <col min="16112" max="16112" width="11.42578125" style="163" bestFit="1" customWidth="1"/>
    <col min="16113" max="16120" width="6.28515625" style="163" bestFit="1" customWidth="1"/>
    <col min="16121" max="16121" width="6.7109375" style="163" bestFit="1" customWidth="1"/>
    <col min="16122" max="16122" width="7.28515625" style="163" bestFit="1" customWidth="1"/>
    <col min="16123" max="16123" width="22.140625" style="163" bestFit="1" customWidth="1"/>
    <col min="16124" max="16124" width="13.5703125" style="163" bestFit="1" customWidth="1"/>
    <col min="16125" max="16128" width="13.5703125" style="163" customWidth="1"/>
    <col min="16129" max="16129" width="3.28515625" style="163" customWidth="1"/>
    <col min="16130" max="16130" width="18.28515625" style="163" customWidth="1"/>
    <col min="16131" max="16134" width="12" style="163" customWidth="1"/>
    <col min="16135" max="16135" width="8.5703125" style="163" customWidth="1"/>
    <col min="16136" max="16136" width="11.42578125" style="163" customWidth="1"/>
    <col min="16137" max="16137" width="8.5703125" style="163" customWidth="1"/>
    <col min="16138" max="16138" width="11.5703125" style="163" customWidth="1"/>
    <col min="16139" max="16139" width="15.7109375" style="163" customWidth="1"/>
    <col min="16140" max="16140" width="12.140625" style="163" customWidth="1"/>
    <col min="16141" max="16141" width="10.7109375" style="163" customWidth="1"/>
    <col min="16142" max="16142" width="19.7109375" style="163" customWidth="1"/>
    <col min="16143" max="16143" width="28.5703125" style="163" customWidth="1"/>
    <col min="16144" max="16144" width="27.140625" style="163" customWidth="1"/>
    <col min="16145" max="16147" width="27.7109375" style="163" customWidth="1"/>
    <col min="16148" max="16151" width="26.28515625" style="163" customWidth="1"/>
    <col min="16152" max="16152" width="53.140625" style="163" customWidth="1"/>
    <col min="16153" max="16153" width="44.7109375" style="163" bestFit="1" customWidth="1"/>
    <col min="16154" max="16154" width="20" style="163" bestFit="1" customWidth="1"/>
    <col min="16155" max="16178" width="0" style="163" hidden="1" customWidth="1"/>
    <col min="16179" max="16384" width="9.140625" style="163"/>
  </cols>
  <sheetData>
    <row r="1" spans="1:75" s="2" customFormat="1" ht="45">
      <c r="A1" s="2" t="s">
        <v>0</v>
      </c>
      <c r="B1" s="2" t="s">
        <v>1</v>
      </c>
      <c r="C1" s="2" t="s">
        <v>2</v>
      </c>
      <c r="D1" s="2" t="s">
        <v>3</v>
      </c>
      <c r="E1" s="2" t="s">
        <v>4</v>
      </c>
      <c r="F1" s="2" t="s">
        <v>5</v>
      </c>
      <c r="G1" s="2" t="s">
        <v>6</v>
      </c>
      <c r="H1" s="2" t="s">
        <v>7</v>
      </c>
      <c r="I1" s="3" t="s">
        <v>8</v>
      </c>
      <c r="J1" s="2" t="s">
        <v>9</v>
      </c>
      <c r="K1" s="4" t="s">
        <v>10</v>
      </c>
      <c r="L1" s="4" t="s">
        <v>11</v>
      </c>
      <c r="M1" s="4" t="s">
        <v>12</v>
      </c>
      <c r="N1" s="4" t="s">
        <v>13</v>
      </c>
      <c r="O1" s="4" t="s">
        <v>14</v>
      </c>
      <c r="P1" s="4" t="s">
        <v>15</v>
      </c>
      <c r="Q1" s="4" t="s">
        <v>16</v>
      </c>
      <c r="R1" s="4" t="s">
        <v>17</v>
      </c>
      <c r="S1" s="5" t="s">
        <v>17</v>
      </c>
      <c r="T1" s="4" t="s">
        <v>18</v>
      </c>
      <c r="U1" s="4" t="s">
        <v>19</v>
      </c>
      <c r="V1" s="4" t="s">
        <v>20</v>
      </c>
      <c r="W1" s="6" t="s">
        <v>21</v>
      </c>
      <c r="X1" s="7" t="s">
        <v>22</v>
      </c>
      <c r="Y1" s="4" t="s">
        <v>23</v>
      </c>
      <c r="Z1" s="4" t="s">
        <v>24</v>
      </c>
      <c r="AA1" s="4" t="s">
        <v>25</v>
      </c>
      <c r="AB1" s="4" t="s">
        <v>25</v>
      </c>
      <c r="AC1" s="7" t="s">
        <v>26</v>
      </c>
      <c r="AD1" s="267" t="s">
        <v>27</v>
      </c>
      <c r="AE1" s="286" t="s">
        <v>28</v>
      </c>
      <c r="AF1" s="214" t="s">
        <v>29</v>
      </c>
      <c r="AG1" s="214" t="s">
        <v>29</v>
      </c>
      <c r="AH1" s="7" t="s">
        <v>29</v>
      </c>
      <c r="AI1" s="222" t="s">
        <v>29</v>
      </c>
      <c r="AJ1" s="4" t="s">
        <v>30</v>
      </c>
      <c r="AK1" s="214" t="s">
        <v>31</v>
      </c>
      <c r="AL1" s="209" t="s">
        <v>31</v>
      </c>
      <c r="AM1" s="8" t="s">
        <v>31</v>
      </c>
      <c r="AN1" s="8" t="s">
        <v>31</v>
      </c>
      <c r="AO1" s="286" t="s">
        <v>32</v>
      </c>
      <c r="AP1" s="214" t="s">
        <v>33</v>
      </c>
      <c r="AQ1" s="214" t="s">
        <v>33</v>
      </c>
      <c r="AR1" s="8" t="s">
        <v>33</v>
      </c>
      <c r="AS1" s="214" t="s">
        <v>33</v>
      </c>
      <c r="AT1" s="8" t="s">
        <v>34</v>
      </c>
      <c r="AU1" s="4" t="s">
        <v>35</v>
      </c>
      <c r="AV1" s="10" t="s">
        <v>36</v>
      </c>
      <c r="AW1" s="279" t="s">
        <v>37</v>
      </c>
      <c r="AX1" s="279" t="s">
        <v>38</v>
      </c>
      <c r="AY1" s="279" t="s">
        <v>1158</v>
      </c>
      <c r="AZ1" s="1" t="s">
        <v>39</v>
      </c>
      <c r="BA1" s="278" t="s">
        <v>40</v>
      </c>
      <c r="BB1" s="246" t="s">
        <v>41</v>
      </c>
      <c r="BC1" s="278" t="s">
        <v>40</v>
      </c>
      <c r="BD1" s="246" t="s">
        <v>42</v>
      </c>
      <c r="BE1" s="278" t="s">
        <v>40</v>
      </c>
      <c r="BF1" s="3" t="s">
        <v>43</v>
      </c>
      <c r="BG1" s="11" t="s">
        <v>44</v>
      </c>
      <c r="BH1" s="12" t="s">
        <v>45</v>
      </c>
      <c r="BI1" s="463">
        <v>2012</v>
      </c>
      <c r="BJ1" s="463">
        <v>2013</v>
      </c>
      <c r="BK1" s="463">
        <v>2014</v>
      </c>
      <c r="BL1" s="463">
        <v>2015</v>
      </c>
      <c r="BM1" s="463">
        <v>2016</v>
      </c>
      <c r="BN1" s="463">
        <v>2017</v>
      </c>
      <c r="BO1" s="463">
        <v>2018</v>
      </c>
      <c r="BP1" s="463">
        <v>2019</v>
      </c>
      <c r="BQ1" s="463">
        <v>2020</v>
      </c>
      <c r="BR1" s="250" t="s">
        <v>46</v>
      </c>
      <c r="BS1" s="4" t="s">
        <v>47</v>
      </c>
      <c r="BT1" s="9" t="s">
        <v>48</v>
      </c>
      <c r="BU1" s="9" t="s">
        <v>48</v>
      </c>
      <c r="BV1" s="9" t="s">
        <v>48</v>
      </c>
      <c r="BW1" s="9" t="s">
        <v>48</v>
      </c>
    </row>
    <row r="2" spans="1:75" s="13" customFormat="1" ht="12.75" customHeight="1">
      <c r="A2" s="15"/>
      <c r="I2" s="16" t="s">
        <v>51</v>
      </c>
      <c r="K2" s="17"/>
      <c r="L2" s="17"/>
      <c r="M2" s="17"/>
      <c r="N2" s="17"/>
      <c r="O2" s="17"/>
      <c r="P2" s="17"/>
      <c r="Q2" s="17"/>
      <c r="R2" s="17" t="s">
        <v>52</v>
      </c>
      <c r="S2" s="18" t="s">
        <v>53</v>
      </c>
      <c r="T2" s="17" t="s">
        <v>54</v>
      </c>
      <c r="U2" s="17" t="s">
        <v>54</v>
      </c>
      <c r="V2" s="17" t="s">
        <v>55</v>
      </c>
      <c r="W2" s="19" t="s">
        <v>56</v>
      </c>
      <c r="X2" s="20" t="s">
        <v>51</v>
      </c>
      <c r="Y2" s="17"/>
      <c r="Z2" s="17"/>
      <c r="AA2" s="17" t="s">
        <v>54</v>
      </c>
      <c r="AB2" s="17" t="s">
        <v>55</v>
      </c>
      <c r="AC2" s="20" t="s">
        <v>51</v>
      </c>
      <c r="AD2" s="268"/>
      <c r="AE2" s="287" t="s">
        <v>57</v>
      </c>
      <c r="AF2" s="254" t="s">
        <v>58</v>
      </c>
      <c r="AG2" s="254" t="s">
        <v>59</v>
      </c>
      <c r="AH2" s="20" t="s">
        <v>60</v>
      </c>
      <c r="AI2" s="255" t="s">
        <v>61</v>
      </c>
      <c r="AJ2" s="17"/>
      <c r="AK2" s="254" t="s">
        <v>58</v>
      </c>
      <c r="AL2" s="256" t="s">
        <v>59</v>
      </c>
      <c r="AM2" s="21" t="s">
        <v>60</v>
      </c>
      <c r="AN2" s="21" t="s">
        <v>61</v>
      </c>
      <c r="AO2" s="287" t="s">
        <v>57</v>
      </c>
      <c r="AP2" s="254" t="s">
        <v>58</v>
      </c>
      <c r="AQ2" s="254" t="s">
        <v>59</v>
      </c>
      <c r="AR2" s="22" t="s">
        <v>60</v>
      </c>
      <c r="AS2" s="254" t="s">
        <v>61</v>
      </c>
      <c r="AT2" s="22"/>
      <c r="AU2" s="17"/>
      <c r="AV2" s="12" t="s">
        <v>51</v>
      </c>
      <c r="AW2" s="280" t="s">
        <v>51</v>
      </c>
      <c r="AX2" s="280" t="s">
        <v>51</v>
      </c>
      <c r="AY2" s="280" t="s">
        <v>51</v>
      </c>
      <c r="AZ2" s="14"/>
      <c r="BA2" s="250"/>
      <c r="BB2" s="257"/>
      <c r="BC2" s="250"/>
      <c r="BD2" s="257"/>
      <c r="BE2" s="250"/>
      <c r="BF2" s="16" t="s">
        <v>51</v>
      </c>
      <c r="BG2" s="23" t="s">
        <v>62</v>
      </c>
      <c r="BH2" s="12" t="s">
        <v>51</v>
      </c>
      <c r="BI2" s="250" t="s">
        <v>51</v>
      </c>
      <c r="BJ2" s="250" t="s">
        <v>51</v>
      </c>
      <c r="BK2" s="250" t="s">
        <v>51</v>
      </c>
      <c r="BL2" s="250" t="s">
        <v>51</v>
      </c>
      <c r="BM2" s="250" t="s">
        <v>51</v>
      </c>
      <c r="BN2" s="250" t="s">
        <v>51</v>
      </c>
      <c r="BO2" s="250" t="s">
        <v>51</v>
      </c>
      <c r="BP2" s="250" t="s">
        <v>51</v>
      </c>
      <c r="BQ2" s="250" t="s">
        <v>51</v>
      </c>
      <c r="BR2" s="250" t="s">
        <v>51</v>
      </c>
      <c r="BS2" s="17" t="s">
        <v>63</v>
      </c>
      <c r="BT2" s="21" t="s">
        <v>58</v>
      </c>
      <c r="BU2" s="21" t="s">
        <v>59</v>
      </c>
      <c r="BV2" s="24" t="s">
        <v>60</v>
      </c>
      <c r="BW2" s="21" t="s">
        <v>61</v>
      </c>
    </row>
    <row r="3" spans="1:75" s="13" customFormat="1" ht="12.75" customHeight="1">
      <c r="A3" s="15"/>
      <c r="I3" s="16"/>
      <c r="K3" s="17"/>
      <c r="L3" s="17"/>
      <c r="M3" s="17"/>
      <c r="N3" s="17"/>
      <c r="O3" s="17"/>
      <c r="P3" s="17"/>
      <c r="Q3" s="17"/>
      <c r="R3" s="17"/>
      <c r="S3" s="18"/>
      <c r="T3" s="17"/>
      <c r="U3" s="25"/>
      <c r="V3" s="17"/>
      <c r="W3" s="19"/>
      <c r="X3" s="20"/>
      <c r="Y3" s="17"/>
      <c r="Z3" s="17"/>
      <c r="AA3" s="17"/>
      <c r="AB3" s="17"/>
      <c r="AC3" s="20"/>
      <c r="AD3" s="268"/>
      <c r="AE3" s="287"/>
      <c r="AF3" s="254"/>
      <c r="AG3" s="254"/>
      <c r="AH3" s="20"/>
      <c r="AI3" s="255"/>
      <c r="AJ3" s="17"/>
      <c r="AK3" s="254" t="s">
        <v>64</v>
      </c>
      <c r="AL3" s="256"/>
      <c r="AM3" s="21"/>
      <c r="AN3" s="21"/>
      <c r="AO3" s="287"/>
      <c r="AP3" s="254"/>
      <c r="AQ3" s="254"/>
      <c r="AR3" s="22"/>
      <c r="AS3" s="254"/>
      <c r="AT3" s="22"/>
      <c r="AU3" s="17"/>
      <c r="AV3" s="26" t="s">
        <v>65</v>
      </c>
      <c r="AW3" s="280"/>
      <c r="AX3" s="280"/>
      <c r="AY3" s="280"/>
      <c r="AZ3" s="14"/>
      <c r="BA3" s="250"/>
      <c r="BB3" s="257"/>
      <c r="BC3" s="250"/>
      <c r="BD3" s="257"/>
      <c r="BE3" s="250"/>
      <c r="BF3" s="16"/>
      <c r="BG3" s="23" t="s">
        <v>66</v>
      </c>
      <c r="BH3" s="17"/>
      <c r="BI3" s="250"/>
      <c r="BJ3" s="250"/>
      <c r="BK3" s="250"/>
      <c r="BL3" s="250"/>
      <c r="BM3" s="250"/>
      <c r="BN3" s="250"/>
      <c r="BO3" s="250"/>
      <c r="BP3" s="250"/>
      <c r="BQ3" s="250"/>
      <c r="BR3" s="250"/>
      <c r="BS3" s="17"/>
      <c r="BT3" s="21"/>
      <c r="BU3" s="21"/>
      <c r="BV3" s="24"/>
      <c r="BW3" s="21"/>
    </row>
    <row r="4" spans="1:75" s="50" customFormat="1" ht="45">
      <c r="A4" s="27" t="s">
        <v>67</v>
      </c>
      <c r="B4" s="28" t="s">
        <v>49</v>
      </c>
      <c r="C4" s="28" t="s">
        <v>68</v>
      </c>
      <c r="D4" s="28" t="s">
        <v>69</v>
      </c>
      <c r="E4" s="27" t="s">
        <v>70</v>
      </c>
      <c r="F4" s="28" t="s">
        <v>71</v>
      </c>
      <c r="G4" s="27" t="s">
        <v>72</v>
      </c>
      <c r="H4" s="27" t="s">
        <v>73</v>
      </c>
      <c r="I4" s="29">
        <v>1</v>
      </c>
      <c r="J4" s="30" t="s">
        <v>74</v>
      </c>
      <c r="K4" s="33" t="s">
        <v>75</v>
      </c>
      <c r="L4" s="31" t="s">
        <v>76</v>
      </c>
      <c r="M4" s="31" t="s">
        <v>76</v>
      </c>
      <c r="N4" s="32" t="s">
        <v>77</v>
      </c>
      <c r="O4" s="33"/>
      <c r="P4" s="33"/>
      <c r="Q4" s="34">
        <v>1997</v>
      </c>
      <c r="R4" s="35">
        <v>0.2</v>
      </c>
      <c r="S4" s="36"/>
      <c r="T4" s="35">
        <v>11.53</v>
      </c>
      <c r="U4" s="35">
        <v>11.53</v>
      </c>
      <c r="V4" s="36"/>
      <c r="W4" s="37">
        <v>1625</v>
      </c>
      <c r="X4" s="38"/>
      <c r="Y4" s="39">
        <v>1</v>
      </c>
      <c r="Z4" s="39" t="s">
        <v>74</v>
      </c>
      <c r="AA4" s="35"/>
      <c r="AB4" s="35"/>
      <c r="AC4" s="38" t="s">
        <v>74</v>
      </c>
      <c r="AD4" s="269">
        <v>68</v>
      </c>
      <c r="AE4" s="288">
        <v>36767</v>
      </c>
      <c r="AF4" s="215">
        <v>46.02</v>
      </c>
      <c r="AG4" s="215"/>
      <c r="AH4" s="40"/>
      <c r="AI4" s="223"/>
      <c r="AJ4" s="33" t="s">
        <v>78</v>
      </c>
      <c r="AK4" s="215">
        <v>31</v>
      </c>
      <c r="AL4" s="90"/>
      <c r="AM4" s="41"/>
      <c r="AN4" s="41"/>
      <c r="AO4" s="288">
        <v>39903</v>
      </c>
      <c r="AP4" s="215">
        <v>50.6</v>
      </c>
      <c r="AQ4" s="215"/>
      <c r="AR4" s="41"/>
      <c r="AS4" s="41"/>
      <c r="AT4" s="42" t="s">
        <v>79</v>
      </c>
      <c r="AU4" s="43" t="s">
        <v>80</v>
      </c>
      <c r="AV4" s="44">
        <v>0.09</v>
      </c>
      <c r="AW4" s="44">
        <v>0.13</v>
      </c>
      <c r="AX4" s="44">
        <v>9.7500000000000003E-2</v>
      </c>
      <c r="AY4" s="281">
        <v>4.4999999999999998E-2</v>
      </c>
      <c r="AZ4" s="235" t="s">
        <v>81</v>
      </c>
      <c r="BA4" s="46">
        <v>0.878</v>
      </c>
      <c r="BB4" s="247" t="s">
        <v>82</v>
      </c>
      <c r="BC4" s="46">
        <v>4.3999999999999997E-2</v>
      </c>
      <c r="BD4" s="247" t="s">
        <v>83</v>
      </c>
      <c r="BE4" s="46">
        <v>2.7E-2</v>
      </c>
      <c r="BF4" s="61">
        <v>0.97399999999999998</v>
      </c>
      <c r="BG4" s="47">
        <v>1.4</v>
      </c>
      <c r="BH4" s="48">
        <v>0.04</v>
      </c>
      <c r="BI4" s="46">
        <v>0.88</v>
      </c>
      <c r="BJ4" s="46">
        <v>0</v>
      </c>
      <c r="BK4" s="46">
        <v>0.03</v>
      </c>
      <c r="BL4" s="46">
        <v>0</v>
      </c>
      <c r="BM4" s="46">
        <v>0</v>
      </c>
      <c r="BN4" s="46">
        <v>0</v>
      </c>
      <c r="BO4" s="46">
        <v>0.01</v>
      </c>
      <c r="BP4" s="46">
        <v>0.04</v>
      </c>
      <c r="BQ4" s="46">
        <v>0</v>
      </c>
      <c r="BR4" s="46">
        <v>0</v>
      </c>
      <c r="BS4" s="258">
        <v>0</v>
      </c>
      <c r="BT4" s="51">
        <v>3.98</v>
      </c>
      <c r="BU4" s="51"/>
      <c r="BV4" s="49"/>
      <c r="BW4" s="49"/>
    </row>
    <row r="5" spans="1:75" s="50" customFormat="1" ht="60">
      <c r="A5" s="27" t="s">
        <v>85</v>
      </c>
      <c r="B5" s="28" t="s">
        <v>49</v>
      </c>
      <c r="C5" s="28" t="s">
        <v>68</v>
      </c>
      <c r="D5" s="28" t="s">
        <v>69</v>
      </c>
      <c r="E5" s="27" t="s">
        <v>86</v>
      </c>
      <c r="F5" s="28" t="s">
        <v>71</v>
      </c>
      <c r="G5" s="27" t="s">
        <v>87</v>
      </c>
      <c r="H5" s="27" t="s">
        <v>73</v>
      </c>
      <c r="I5" s="29">
        <v>1</v>
      </c>
      <c r="J5" s="30" t="s">
        <v>74</v>
      </c>
      <c r="K5" s="33" t="s">
        <v>88</v>
      </c>
      <c r="L5" s="32" t="s">
        <v>89</v>
      </c>
      <c r="M5" s="31" t="s">
        <v>76</v>
      </c>
      <c r="N5" s="32" t="s">
        <v>90</v>
      </c>
      <c r="O5" s="33"/>
      <c r="P5" s="33"/>
      <c r="Q5" s="34">
        <v>1986</v>
      </c>
      <c r="R5" s="35">
        <v>0.2</v>
      </c>
      <c r="S5" s="36" t="s">
        <v>74</v>
      </c>
      <c r="T5" s="35">
        <v>11.12</v>
      </c>
      <c r="U5" s="35">
        <v>11.12</v>
      </c>
      <c r="V5" s="36"/>
      <c r="W5" s="37">
        <v>870</v>
      </c>
      <c r="X5" s="38"/>
      <c r="Y5" s="39">
        <v>1</v>
      </c>
      <c r="Z5" s="39" t="s">
        <v>74</v>
      </c>
      <c r="AA5" s="35"/>
      <c r="AB5" s="35"/>
      <c r="AC5" s="38" t="s">
        <v>74</v>
      </c>
      <c r="AD5" s="269">
        <v>63</v>
      </c>
      <c r="AE5" s="288">
        <v>37377</v>
      </c>
      <c r="AF5" s="215">
        <v>40.32</v>
      </c>
      <c r="AG5" s="215" t="s">
        <v>74</v>
      </c>
      <c r="AH5" s="40"/>
      <c r="AI5" s="223"/>
      <c r="AJ5" s="33" t="s">
        <v>78</v>
      </c>
      <c r="AK5" s="215">
        <v>33</v>
      </c>
      <c r="AL5" s="90"/>
      <c r="AM5" s="41"/>
      <c r="AN5" s="41"/>
      <c r="AO5" s="288">
        <v>40359</v>
      </c>
      <c r="AP5" s="215">
        <v>37</v>
      </c>
      <c r="AQ5" s="215"/>
      <c r="AR5" s="41"/>
      <c r="AS5" s="41"/>
      <c r="AT5" s="42" t="s">
        <v>79</v>
      </c>
      <c r="AU5" s="43" t="s">
        <v>80</v>
      </c>
      <c r="AV5" s="44">
        <v>0.09</v>
      </c>
      <c r="AW5" s="44">
        <v>0.12520000000000001</v>
      </c>
      <c r="AX5" s="44">
        <v>9.5000000000000001E-2</v>
      </c>
      <c r="AY5" s="281">
        <v>0.13500000000000001</v>
      </c>
      <c r="AZ5" s="235" t="s">
        <v>91</v>
      </c>
      <c r="BA5" s="46">
        <v>0.879</v>
      </c>
      <c r="BB5" s="247" t="s">
        <v>92</v>
      </c>
      <c r="BC5" s="46">
        <v>9.7000000000000003E-2</v>
      </c>
      <c r="BD5" s="247" t="s">
        <v>93</v>
      </c>
      <c r="BE5" s="46">
        <v>1.4E-2</v>
      </c>
      <c r="BF5" s="61">
        <v>1</v>
      </c>
      <c r="BG5" s="47">
        <v>1.4</v>
      </c>
      <c r="BH5" s="48">
        <v>0</v>
      </c>
      <c r="BI5" s="46">
        <v>0.11</v>
      </c>
      <c r="BJ5" s="46">
        <v>0.88</v>
      </c>
      <c r="BK5" s="46">
        <v>0</v>
      </c>
      <c r="BL5" s="46">
        <v>0</v>
      </c>
      <c r="BM5" s="46">
        <v>0</v>
      </c>
      <c r="BN5" s="46">
        <v>0</v>
      </c>
      <c r="BO5" s="46">
        <v>0</v>
      </c>
      <c r="BP5" s="46">
        <v>0.01</v>
      </c>
      <c r="BQ5" s="46">
        <v>0</v>
      </c>
      <c r="BR5" s="46">
        <v>0</v>
      </c>
      <c r="BS5" s="258">
        <v>0</v>
      </c>
      <c r="BT5" s="51">
        <v>4.17</v>
      </c>
      <c r="BU5" s="51"/>
      <c r="BV5" s="49"/>
      <c r="BW5" s="49"/>
    </row>
    <row r="6" spans="1:75" s="50" customFormat="1" ht="75">
      <c r="A6" s="27" t="s">
        <v>94</v>
      </c>
      <c r="B6" s="28" t="s">
        <v>49</v>
      </c>
      <c r="C6" s="28" t="s">
        <v>95</v>
      </c>
      <c r="D6" s="28" t="s">
        <v>69</v>
      </c>
      <c r="E6" s="27" t="s">
        <v>96</v>
      </c>
      <c r="F6" s="28" t="s">
        <v>97</v>
      </c>
      <c r="G6" s="27" t="s">
        <v>72</v>
      </c>
      <c r="H6" s="27" t="s">
        <v>98</v>
      </c>
      <c r="I6" s="29">
        <v>0.5</v>
      </c>
      <c r="J6" s="30" t="s">
        <v>99</v>
      </c>
      <c r="K6" s="33" t="s">
        <v>100</v>
      </c>
      <c r="L6" s="32" t="s">
        <v>89</v>
      </c>
      <c r="M6" s="32" t="s">
        <v>90</v>
      </c>
      <c r="N6" s="31" t="s">
        <v>101</v>
      </c>
      <c r="O6" s="33"/>
      <c r="P6" s="33"/>
      <c r="Q6" s="34">
        <v>1987</v>
      </c>
      <c r="R6" s="35">
        <v>0.8</v>
      </c>
      <c r="S6" s="36" t="s">
        <v>74</v>
      </c>
      <c r="T6" s="35">
        <v>44.99</v>
      </c>
      <c r="U6" s="35">
        <v>22.49</v>
      </c>
      <c r="V6" s="36"/>
      <c r="W6" s="37">
        <v>1050</v>
      </c>
      <c r="X6" s="38"/>
      <c r="Y6" s="39">
        <v>2</v>
      </c>
      <c r="Z6" s="39" t="s">
        <v>74</v>
      </c>
      <c r="AA6" s="35"/>
      <c r="AB6" s="35"/>
      <c r="AC6" s="38" t="s">
        <v>74</v>
      </c>
      <c r="AD6" s="269">
        <v>799</v>
      </c>
      <c r="AE6" s="288">
        <v>36144</v>
      </c>
      <c r="AF6" s="215">
        <v>114.22</v>
      </c>
      <c r="AG6" s="215" t="s">
        <v>74</v>
      </c>
      <c r="AH6" s="40"/>
      <c r="AI6" s="223"/>
      <c r="AJ6" s="33" t="s">
        <v>78</v>
      </c>
      <c r="AK6" s="215">
        <v>112.95</v>
      </c>
      <c r="AL6" s="90"/>
      <c r="AM6" s="41"/>
      <c r="AN6" s="41"/>
      <c r="AO6" s="288">
        <v>40359</v>
      </c>
      <c r="AP6" s="215">
        <v>107.5</v>
      </c>
      <c r="AQ6" s="215"/>
      <c r="AR6" s="41"/>
      <c r="AS6" s="41"/>
      <c r="AT6" s="42" t="s">
        <v>102</v>
      </c>
      <c r="AU6" s="43" t="s">
        <v>103</v>
      </c>
      <c r="AV6" s="44">
        <v>8.2500000000000004E-2</v>
      </c>
      <c r="AW6" s="44">
        <v>9.2899999999999996E-2</v>
      </c>
      <c r="AX6" s="44">
        <v>9.5000000000000001E-2</v>
      </c>
      <c r="AY6" s="281">
        <v>0.04</v>
      </c>
      <c r="AZ6" s="235" t="s">
        <v>104</v>
      </c>
      <c r="BA6" s="46">
        <v>0.13600000000000001</v>
      </c>
      <c r="BB6" s="247" t="s">
        <v>105</v>
      </c>
      <c r="BC6" s="46">
        <v>0.11799999999999999</v>
      </c>
      <c r="BD6" s="247" t="s">
        <v>106</v>
      </c>
      <c r="BE6" s="46">
        <v>0.10299999999999999</v>
      </c>
      <c r="BF6" s="61">
        <v>0.99199999999999999</v>
      </c>
      <c r="BG6" s="47">
        <v>4.0999999999999996</v>
      </c>
      <c r="BH6" s="48">
        <v>0.01</v>
      </c>
      <c r="BI6" s="46">
        <v>0.1</v>
      </c>
      <c r="BJ6" s="46">
        <v>0.19</v>
      </c>
      <c r="BK6" s="46">
        <v>0.17</v>
      </c>
      <c r="BL6" s="46">
        <v>0.17</v>
      </c>
      <c r="BM6" s="46">
        <v>0.06</v>
      </c>
      <c r="BN6" s="46">
        <v>0.03</v>
      </c>
      <c r="BO6" s="46">
        <v>0.13</v>
      </c>
      <c r="BP6" s="46">
        <v>0.02</v>
      </c>
      <c r="BQ6" s="46">
        <v>0</v>
      </c>
      <c r="BR6" s="46">
        <v>0.12</v>
      </c>
      <c r="BS6" s="112"/>
      <c r="BT6" s="51">
        <v>7.86</v>
      </c>
      <c r="BU6" s="51"/>
      <c r="BV6" s="49"/>
      <c r="BW6" s="49"/>
    </row>
    <row r="7" spans="1:75" s="50" customFormat="1" ht="60">
      <c r="A7" s="27" t="s">
        <v>108</v>
      </c>
      <c r="B7" s="28" t="s">
        <v>49</v>
      </c>
      <c r="C7" s="28" t="s">
        <v>95</v>
      </c>
      <c r="D7" s="28" t="s">
        <v>69</v>
      </c>
      <c r="E7" s="27" t="s">
        <v>109</v>
      </c>
      <c r="F7" s="28" t="s">
        <v>110</v>
      </c>
      <c r="G7" s="27" t="s">
        <v>111</v>
      </c>
      <c r="H7" s="27" t="s">
        <v>98</v>
      </c>
      <c r="I7" s="29">
        <v>1</v>
      </c>
      <c r="J7" s="30" t="s">
        <v>74</v>
      </c>
      <c r="K7" s="33" t="s">
        <v>112</v>
      </c>
      <c r="L7" s="32" t="s">
        <v>89</v>
      </c>
      <c r="M7" s="32" t="s">
        <v>89</v>
      </c>
      <c r="N7" s="31" t="s">
        <v>113</v>
      </c>
      <c r="O7" s="33"/>
      <c r="P7" s="33"/>
      <c r="Q7" s="34">
        <v>2000</v>
      </c>
      <c r="R7" s="35">
        <v>3.6</v>
      </c>
      <c r="S7" s="36" t="s">
        <v>74</v>
      </c>
      <c r="T7" s="35">
        <v>36.26</v>
      </c>
      <c r="U7" s="35">
        <v>36.26</v>
      </c>
      <c r="V7" s="36"/>
      <c r="W7" s="37"/>
      <c r="X7" s="38"/>
      <c r="Y7" s="39">
        <v>3</v>
      </c>
      <c r="Z7" s="39"/>
      <c r="AA7" s="35"/>
      <c r="AB7" s="35"/>
      <c r="AC7" s="38" t="s">
        <v>74</v>
      </c>
      <c r="AD7" s="269">
        <v>1030</v>
      </c>
      <c r="AE7" s="288">
        <v>37408</v>
      </c>
      <c r="AF7" s="215">
        <v>146.79</v>
      </c>
      <c r="AG7" s="215" t="s">
        <v>74</v>
      </c>
      <c r="AH7" s="40"/>
      <c r="AI7" s="223"/>
      <c r="AJ7" s="33" t="s">
        <v>78</v>
      </c>
      <c r="AK7" s="215">
        <v>141</v>
      </c>
      <c r="AL7" s="90"/>
      <c r="AM7" s="41"/>
      <c r="AN7" s="41"/>
      <c r="AO7" s="288">
        <v>40359</v>
      </c>
      <c r="AP7" s="215">
        <v>127</v>
      </c>
      <c r="AQ7" s="215"/>
      <c r="AR7" s="41"/>
      <c r="AS7" s="41"/>
      <c r="AT7" s="42" t="s">
        <v>114</v>
      </c>
      <c r="AU7" s="43" t="s">
        <v>115</v>
      </c>
      <c r="AV7" s="44">
        <v>0.08</v>
      </c>
      <c r="AW7" s="44">
        <v>7.4399999999999994E-2</v>
      </c>
      <c r="AX7" s="44">
        <v>9.5000000000000001E-2</v>
      </c>
      <c r="AY7" s="281">
        <v>-3.2000000000000001E-2</v>
      </c>
      <c r="AZ7" s="235" t="s">
        <v>116</v>
      </c>
      <c r="BA7" s="46">
        <v>0.20799999999999999</v>
      </c>
      <c r="BB7" s="247" t="s">
        <v>117</v>
      </c>
      <c r="BC7" s="46">
        <v>0.11899999999999999</v>
      </c>
      <c r="BD7" s="247" t="s">
        <v>118</v>
      </c>
      <c r="BE7" s="46">
        <v>0.11700000000000001</v>
      </c>
      <c r="BF7" s="61">
        <v>0.88900000000000001</v>
      </c>
      <c r="BG7" s="47">
        <v>5.4</v>
      </c>
      <c r="BH7" s="48">
        <v>0.12</v>
      </c>
      <c r="BI7" s="46">
        <v>0.04</v>
      </c>
      <c r="BJ7" s="46">
        <v>0.08</v>
      </c>
      <c r="BK7" s="46">
        <v>0.18</v>
      </c>
      <c r="BL7" s="46">
        <v>0</v>
      </c>
      <c r="BM7" s="46">
        <v>0.16</v>
      </c>
      <c r="BN7" s="46">
        <v>0.18</v>
      </c>
      <c r="BO7" s="46">
        <v>0</v>
      </c>
      <c r="BP7" s="46">
        <v>0</v>
      </c>
      <c r="BQ7" s="46">
        <v>0.03</v>
      </c>
      <c r="BR7" s="46">
        <v>0.21</v>
      </c>
      <c r="BS7" s="112"/>
      <c r="BT7" s="51">
        <v>8.84</v>
      </c>
      <c r="BU7" s="51"/>
      <c r="BV7" s="49"/>
      <c r="BW7" s="49"/>
    </row>
    <row r="8" spans="1:75" s="50" customFormat="1" ht="75">
      <c r="A8" s="27" t="s">
        <v>119</v>
      </c>
      <c r="B8" s="28" t="s">
        <v>49</v>
      </c>
      <c r="C8" s="28" t="s">
        <v>95</v>
      </c>
      <c r="D8" s="28" t="s">
        <v>69</v>
      </c>
      <c r="E8" s="27" t="s">
        <v>120</v>
      </c>
      <c r="F8" s="28" t="s">
        <v>110</v>
      </c>
      <c r="G8" s="27" t="s">
        <v>121</v>
      </c>
      <c r="H8" s="27" t="s">
        <v>98</v>
      </c>
      <c r="I8" s="29">
        <v>1</v>
      </c>
      <c r="J8" s="30" t="s">
        <v>74</v>
      </c>
      <c r="K8" s="33" t="s">
        <v>122</v>
      </c>
      <c r="L8" s="31" t="s">
        <v>101</v>
      </c>
      <c r="M8" s="31" t="s">
        <v>101</v>
      </c>
      <c r="N8" s="31" t="s">
        <v>101</v>
      </c>
      <c r="O8" s="33"/>
      <c r="P8" s="33"/>
      <c r="Q8" s="34">
        <v>1974</v>
      </c>
      <c r="R8" s="35">
        <v>2.5</v>
      </c>
      <c r="S8" s="36" t="s">
        <v>74</v>
      </c>
      <c r="T8" s="35">
        <v>13.11</v>
      </c>
      <c r="U8" s="35">
        <v>13.11</v>
      </c>
      <c r="V8" s="36"/>
      <c r="W8" s="37"/>
      <c r="X8" s="38"/>
      <c r="Y8" s="39">
        <v>1</v>
      </c>
      <c r="Z8" s="39"/>
      <c r="AA8" s="35"/>
      <c r="AB8" s="35"/>
      <c r="AC8" s="38" t="s">
        <v>74</v>
      </c>
      <c r="AD8" s="269">
        <v>314</v>
      </c>
      <c r="AE8" s="288">
        <v>37530</v>
      </c>
      <c r="AF8" s="215">
        <v>34.85</v>
      </c>
      <c r="AG8" s="215" t="s">
        <v>74</v>
      </c>
      <c r="AH8" s="40"/>
      <c r="AI8" s="223"/>
      <c r="AJ8" s="33" t="s">
        <v>78</v>
      </c>
      <c r="AK8" s="215">
        <v>27.98</v>
      </c>
      <c r="AL8" s="90"/>
      <c r="AM8" s="41"/>
      <c r="AN8" s="41"/>
      <c r="AO8" s="288">
        <v>39994</v>
      </c>
      <c r="AP8" s="215">
        <v>29.2</v>
      </c>
      <c r="AQ8" s="215"/>
      <c r="AR8" s="41"/>
      <c r="AS8" s="41"/>
      <c r="AT8" s="42" t="s">
        <v>123</v>
      </c>
      <c r="AU8" s="43" t="s">
        <v>124</v>
      </c>
      <c r="AV8" s="44">
        <v>9.2499999999999999E-2</v>
      </c>
      <c r="AW8" s="44">
        <v>7.5600000000000001E-2</v>
      </c>
      <c r="AX8" s="44">
        <v>9.5000000000000001E-2</v>
      </c>
      <c r="AY8" s="281">
        <v>2.1299999999999999E-2</v>
      </c>
      <c r="AZ8" s="235" t="s">
        <v>125</v>
      </c>
      <c r="BA8" s="46">
        <v>0.41399999999999998</v>
      </c>
      <c r="BB8" s="247" t="s">
        <v>126</v>
      </c>
      <c r="BC8" s="46">
        <v>0.113</v>
      </c>
      <c r="BD8" s="247" t="s">
        <v>127</v>
      </c>
      <c r="BE8" s="46">
        <v>9.7000000000000003E-2</v>
      </c>
      <c r="BF8" s="61">
        <v>0.871</v>
      </c>
      <c r="BG8" s="47">
        <v>3.9</v>
      </c>
      <c r="BH8" s="48">
        <v>0.19</v>
      </c>
      <c r="BI8" s="46">
        <v>0</v>
      </c>
      <c r="BJ8" s="46">
        <v>0</v>
      </c>
      <c r="BK8" s="46">
        <v>0</v>
      </c>
      <c r="BL8" s="46">
        <v>0.51</v>
      </c>
      <c r="BM8" s="46">
        <v>0.19</v>
      </c>
      <c r="BN8" s="46">
        <v>0.1</v>
      </c>
      <c r="BO8" s="46">
        <v>0</v>
      </c>
      <c r="BP8" s="46">
        <v>0</v>
      </c>
      <c r="BQ8" s="46">
        <v>0</v>
      </c>
      <c r="BR8" s="46">
        <v>0.01</v>
      </c>
      <c r="BS8" s="258" t="s">
        <v>128</v>
      </c>
      <c r="BT8" s="51">
        <v>1.41</v>
      </c>
      <c r="BU8" s="51"/>
      <c r="BV8" s="49"/>
      <c r="BW8" s="49"/>
    </row>
    <row r="9" spans="1:75" s="50" customFormat="1" ht="90">
      <c r="A9" s="27" t="s">
        <v>1180</v>
      </c>
      <c r="B9" s="28" t="s">
        <v>49</v>
      </c>
      <c r="C9" s="28" t="s">
        <v>95</v>
      </c>
      <c r="D9" s="28" t="s">
        <v>69</v>
      </c>
      <c r="E9" s="27" t="s">
        <v>129</v>
      </c>
      <c r="F9" s="28" t="s">
        <v>110</v>
      </c>
      <c r="G9" s="27" t="s">
        <v>130</v>
      </c>
      <c r="H9" s="27" t="s">
        <v>98</v>
      </c>
      <c r="I9" s="29">
        <v>0.5</v>
      </c>
      <c r="J9" s="30" t="s">
        <v>131</v>
      </c>
      <c r="K9" s="33" t="s">
        <v>112</v>
      </c>
      <c r="L9" s="32"/>
      <c r="M9" s="32"/>
      <c r="N9" s="32"/>
      <c r="O9" s="33"/>
      <c r="P9" s="33"/>
      <c r="Q9" s="34" t="s">
        <v>74</v>
      </c>
      <c r="R9" s="35">
        <v>5.9</v>
      </c>
      <c r="S9" s="36" t="s">
        <v>74</v>
      </c>
      <c r="T9" s="35"/>
      <c r="U9" s="35"/>
      <c r="V9" s="36"/>
      <c r="W9" s="37"/>
      <c r="X9" s="38"/>
      <c r="Y9" s="39"/>
      <c r="Z9" s="39"/>
      <c r="AA9" s="35"/>
      <c r="AB9" s="35"/>
      <c r="AC9" s="38"/>
      <c r="AD9" s="269"/>
      <c r="AE9" s="288">
        <v>39022</v>
      </c>
      <c r="AF9" s="216">
        <v>38.22</v>
      </c>
      <c r="AG9" s="215" t="s">
        <v>74</v>
      </c>
      <c r="AH9" s="40"/>
      <c r="AI9" s="223"/>
      <c r="AJ9" s="33" t="s">
        <v>78</v>
      </c>
      <c r="AK9" s="215">
        <v>18</v>
      </c>
      <c r="AL9" s="90"/>
      <c r="AM9" s="41"/>
      <c r="AN9" s="41"/>
      <c r="AO9" s="288">
        <v>40724</v>
      </c>
      <c r="AP9" s="215">
        <v>18</v>
      </c>
      <c r="AQ9" s="215"/>
      <c r="AR9" s="41"/>
      <c r="AS9" s="41"/>
      <c r="AT9" s="42" t="s">
        <v>132</v>
      </c>
      <c r="AU9" s="43" t="s">
        <v>80</v>
      </c>
      <c r="AV9" s="44"/>
      <c r="AW9" s="44"/>
      <c r="AX9" s="44"/>
      <c r="AY9" s="281"/>
      <c r="AZ9" s="235"/>
      <c r="BA9" s="46"/>
      <c r="BB9" s="247"/>
      <c r="BC9" s="46"/>
      <c r="BD9" s="247"/>
      <c r="BE9" s="46"/>
      <c r="BF9" s="61"/>
      <c r="BG9" s="47"/>
      <c r="BH9" s="48"/>
      <c r="BI9" s="46"/>
      <c r="BJ9" s="46"/>
      <c r="BK9" s="46"/>
      <c r="BL9" s="46"/>
      <c r="BM9" s="46"/>
      <c r="BN9" s="46"/>
      <c r="BO9" s="46"/>
      <c r="BP9" s="46"/>
      <c r="BQ9" s="46"/>
      <c r="BR9" s="46"/>
      <c r="BS9" s="258" t="s">
        <v>128</v>
      </c>
      <c r="BT9" s="51">
        <v>0</v>
      </c>
      <c r="BU9" s="51"/>
      <c r="BV9" s="49"/>
      <c r="BW9" s="49"/>
    </row>
    <row r="10" spans="1:75" s="50" customFormat="1" ht="75">
      <c r="A10" s="27" t="s">
        <v>133</v>
      </c>
      <c r="B10" s="28" t="s">
        <v>49</v>
      </c>
      <c r="C10" s="28" t="s">
        <v>95</v>
      </c>
      <c r="D10" s="28" t="s">
        <v>69</v>
      </c>
      <c r="E10" s="27" t="s">
        <v>134</v>
      </c>
      <c r="F10" s="28" t="s">
        <v>135</v>
      </c>
      <c r="G10" s="27" t="s">
        <v>72</v>
      </c>
      <c r="H10" s="27" t="s">
        <v>98</v>
      </c>
      <c r="I10" s="29">
        <v>1</v>
      </c>
      <c r="J10" s="30" t="s">
        <v>74</v>
      </c>
      <c r="K10" s="33" t="s">
        <v>136</v>
      </c>
      <c r="L10" s="31" t="s">
        <v>76</v>
      </c>
      <c r="M10" s="32" t="s">
        <v>90</v>
      </c>
      <c r="N10" s="32" t="s">
        <v>89</v>
      </c>
      <c r="O10" s="33"/>
      <c r="P10" s="33"/>
      <c r="Q10" s="34">
        <v>1987</v>
      </c>
      <c r="R10" s="35">
        <v>0.4</v>
      </c>
      <c r="S10" s="36" t="s">
        <v>74</v>
      </c>
      <c r="T10" s="35">
        <v>19.28</v>
      </c>
      <c r="U10" s="35">
        <v>19.28</v>
      </c>
      <c r="V10" s="36"/>
      <c r="W10" s="37">
        <v>1150</v>
      </c>
      <c r="X10" s="38"/>
      <c r="Y10" s="39">
        <v>1</v>
      </c>
      <c r="Z10" s="39" t="s">
        <v>74</v>
      </c>
      <c r="AA10" s="35"/>
      <c r="AB10" s="35"/>
      <c r="AC10" s="38" t="s">
        <v>74</v>
      </c>
      <c r="AD10" s="269">
        <v>180</v>
      </c>
      <c r="AE10" s="288">
        <v>36144</v>
      </c>
      <c r="AF10" s="216">
        <v>122.47</v>
      </c>
      <c r="AG10" s="215" t="s">
        <v>74</v>
      </c>
      <c r="AH10" s="40"/>
      <c r="AI10" s="223"/>
      <c r="AJ10" s="33" t="s">
        <v>78</v>
      </c>
      <c r="AK10" s="215">
        <v>135</v>
      </c>
      <c r="AL10" s="90"/>
      <c r="AM10" s="41"/>
      <c r="AN10" s="41"/>
      <c r="AO10" s="288">
        <v>40724</v>
      </c>
      <c r="AP10" s="215">
        <v>135</v>
      </c>
      <c r="AQ10" s="215"/>
      <c r="AR10" s="41"/>
      <c r="AS10" s="41"/>
      <c r="AT10" s="42" t="s">
        <v>137</v>
      </c>
      <c r="AU10" s="43" t="s">
        <v>138</v>
      </c>
      <c r="AV10" s="44">
        <v>7.4999999999999997E-2</v>
      </c>
      <c r="AW10" s="44">
        <v>7.1199999999999999E-2</v>
      </c>
      <c r="AX10" s="44">
        <v>9.2499999999999999E-2</v>
      </c>
      <c r="AY10" s="281">
        <v>-3.1E-2</v>
      </c>
      <c r="AZ10" s="235" t="s">
        <v>139</v>
      </c>
      <c r="BA10" s="46">
        <v>0.29100617521936145</v>
      </c>
      <c r="BB10" s="247" t="s">
        <v>140</v>
      </c>
      <c r="BC10" s="46">
        <v>0.14516573833883178</v>
      </c>
      <c r="BD10" s="247" t="s">
        <v>141</v>
      </c>
      <c r="BE10" s="46">
        <v>0.11085047207963078</v>
      </c>
      <c r="BF10" s="61">
        <v>0.95899999999999996</v>
      </c>
      <c r="BG10" s="47">
        <v>5.6</v>
      </c>
      <c r="BH10" s="48">
        <v>4.0817724523217719E-2</v>
      </c>
      <c r="BI10" s="46">
        <v>5.5508775011573076E-3</v>
      </c>
      <c r="BJ10" s="46">
        <v>0</v>
      </c>
      <c r="BK10" s="46">
        <v>3.3296901871302446E-3</v>
      </c>
      <c r="BL10" s="46">
        <v>0.33614647573310141</v>
      </c>
      <c r="BM10" s="46">
        <v>0.20284032562534302</v>
      </c>
      <c r="BN10" s="46">
        <v>6.2442448916272177E-3</v>
      </c>
      <c r="BO10" s="46">
        <v>0.29100617521936145</v>
      </c>
      <c r="BP10" s="46">
        <v>0</v>
      </c>
      <c r="BQ10" s="46">
        <v>0</v>
      </c>
      <c r="BR10" s="46">
        <v>0.11406448631906158</v>
      </c>
      <c r="BS10" s="258" t="s">
        <v>128</v>
      </c>
      <c r="BT10" s="51">
        <v>7.81</v>
      </c>
      <c r="BU10" s="51"/>
      <c r="BV10" s="49"/>
      <c r="BW10" s="49"/>
    </row>
    <row r="11" spans="1:75" s="50" customFormat="1" ht="75">
      <c r="A11" s="27" t="s">
        <v>142</v>
      </c>
      <c r="B11" s="28" t="s">
        <v>49</v>
      </c>
      <c r="C11" s="28" t="s">
        <v>95</v>
      </c>
      <c r="D11" s="28" t="s">
        <v>69</v>
      </c>
      <c r="E11" s="27" t="s">
        <v>143</v>
      </c>
      <c r="F11" s="28" t="s">
        <v>144</v>
      </c>
      <c r="G11" s="27" t="s">
        <v>87</v>
      </c>
      <c r="H11" s="27" t="s">
        <v>98</v>
      </c>
      <c r="I11" s="29">
        <v>1</v>
      </c>
      <c r="J11" s="30" t="s">
        <v>74</v>
      </c>
      <c r="K11" s="33" t="s">
        <v>145</v>
      </c>
      <c r="L11" s="32" t="s">
        <v>146</v>
      </c>
      <c r="M11" s="32" t="s">
        <v>146</v>
      </c>
      <c r="N11" s="31" t="s">
        <v>76</v>
      </c>
      <c r="O11" s="33"/>
      <c r="P11" s="33"/>
      <c r="Q11" s="34">
        <v>1984</v>
      </c>
      <c r="R11" s="35">
        <v>1</v>
      </c>
      <c r="S11" s="36" t="s">
        <v>74</v>
      </c>
      <c r="T11" s="35">
        <v>19.899999999999999</v>
      </c>
      <c r="U11" s="35">
        <v>19.899999999999999</v>
      </c>
      <c r="V11" s="36"/>
      <c r="W11" s="37">
        <v>1440</v>
      </c>
      <c r="X11" s="38"/>
      <c r="Y11" s="39">
        <v>1</v>
      </c>
      <c r="Z11" s="39" t="s">
        <v>74</v>
      </c>
      <c r="AA11" s="35"/>
      <c r="AB11" s="35"/>
      <c r="AC11" s="38" t="s">
        <v>74</v>
      </c>
      <c r="AD11" s="269">
        <v>359</v>
      </c>
      <c r="AE11" s="288">
        <v>35551</v>
      </c>
      <c r="AF11" s="216">
        <v>84.61</v>
      </c>
      <c r="AG11" s="215" t="s">
        <v>74</v>
      </c>
      <c r="AH11" s="40"/>
      <c r="AI11" s="223"/>
      <c r="AJ11" s="33" t="s">
        <v>78</v>
      </c>
      <c r="AK11" s="215">
        <v>79.459999999999994</v>
      </c>
      <c r="AL11" s="90"/>
      <c r="AM11" s="41"/>
      <c r="AN11" s="41"/>
      <c r="AO11" s="288">
        <v>40543</v>
      </c>
      <c r="AP11" s="215">
        <v>77</v>
      </c>
      <c r="AQ11" s="215"/>
      <c r="AR11" s="41"/>
      <c r="AS11" s="41"/>
      <c r="AT11" s="42" t="s">
        <v>123</v>
      </c>
      <c r="AU11" s="43" t="s">
        <v>124</v>
      </c>
      <c r="AV11" s="44">
        <v>8.3799999999999999E-2</v>
      </c>
      <c r="AW11" s="44">
        <v>7.4700000000000003E-2</v>
      </c>
      <c r="AX11" s="44">
        <v>9.7500000000000003E-2</v>
      </c>
      <c r="AY11" s="281">
        <v>-2.1000000000000001E-2</v>
      </c>
      <c r="AZ11" s="235" t="s">
        <v>147</v>
      </c>
      <c r="BA11" s="46">
        <v>0.57399999999999995</v>
      </c>
      <c r="BB11" s="247" t="s">
        <v>104</v>
      </c>
      <c r="BC11" s="46">
        <v>0.2</v>
      </c>
      <c r="BD11" s="247" t="s">
        <v>148</v>
      </c>
      <c r="BE11" s="46">
        <v>0.13</v>
      </c>
      <c r="BF11" s="61">
        <v>0.97299999999999998</v>
      </c>
      <c r="BG11" s="47">
        <v>4.5</v>
      </c>
      <c r="BH11" s="48">
        <v>0.09</v>
      </c>
      <c r="BI11" s="46">
        <v>0</v>
      </c>
      <c r="BJ11" s="46">
        <v>0.01</v>
      </c>
      <c r="BK11" s="46">
        <v>0</v>
      </c>
      <c r="BL11" s="46">
        <v>0.2</v>
      </c>
      <c r="BM11" s="46">
        <v>0.56999999999999995</v>
      </c>
      <c r="BN11" s="46">
        <v>0</v>
      </c>
      <c r="BO11" s="46">
        <v>0</v>
      </c>
      <c r="BP11" s="46">
        <v>0.13</v>
      </c>
      <c r="BQ11" s="46">
        <v>0</v>
      </c>
      <c r="BR11" s="46">
        <v>0</v>
      </c>
      <c r="BS11" s="258" t="s">
        <v>128</v>
      </c>
      <c r="BT11" s="51">
        <v>5.41</v>
      </c>
      <c r="BU11" s="51"/>
      <c r="BV11" s="49"/>
      <c r="BW11" s="49"/>
    </row>
    <row r="12" spans="1:75" s="50" customFormat="1" ht="75">
      <c r="A12" s="27" t="s">
        <v>149</v>
      </c>
      <c r="B12" s="28" t="s">
        <v>49</v>
      </c>
      <c r="C12" s="28" t="s">
        <v>95</v>
      </c>
      <c r="D12" s="28" t="s">
        <v>69</v>
      </c>
      <c r="E12" s="27" t="s">
        <v>150</v>
      </c>
      <c r="F12" s="28" t="s">
        <v>144</v>
      </c>
      <c r="G12" s="27" t="s">
        <v>130</v>
      </c>
      <c r="H12" s="27" t="s">
        <v>98</v>
      </c>
      <c r="I12" s="29">
        <v>1</v>
      </c>
      <c r="J12" s="30"/>
      <c r="K12" s="33" t="s">
        <v>145</v>
      </c>
      <c r="L12" s="32"/>
      <c r="M12" s="32"/>
      <c r="N12" s="32"/>
      <c r="O12" s="33"/>
      <c r="P12" s="33"/>
      <c r="Q12" s="34"/>
      <c r="R12" s="35"/>
      <c r="S12" s="36"/>
      <c r="T12" s="35"/>
      <c r="U12" s="35"/>
      <c r="V12" s="36"/>
      <c r="W12" s="37"/>
      <c r="X12" s="38"/>
      <c r="Y12" s="39"/>
      <c r="Z12" s="39"/>
      <c r="AA12" s="35"/>
      <c r="AB12" s="35"/>
      <c r="AC12" s="38"/>
      <c r="AD12" s="269"/>
      <c r="AE12" s="288">
        <v>35551</v>
      </c>
      <c r="AF12" s="216">
        <v>21.12</v>
      </c>
      <c r="AG12" s="215"/>
      <c r="AH12" s="40"/>
      <c r="AI12" s="223"/>
      <c r="AJ12" s="33" t="s">
        <v>78</v>
      </c>
      <c r="AK12" s="215">
        <v>8</v>
      </c>
      <c r="AL12" s="90"/>
      <c r="AM12" s="41"/>
      <c r="AN12" s="41"/>
      <c r="AO12" s="288">
        <v>40543</v>
      </c>
      <c r="AP12" s="215">
        <v>8</v>
      </c>
      <c r="AQ12" s="215"/>
      <c r="AR12" s="41"/>
      <c r="AS12" s="41"/>
      <c r="AT12" s="42" t="s">
        <v>123</v>
      </c>
      <c r="AU12" s="43" t="s">
        <v>124</v>
      </c>
      <c r="AV12" s="44"/>
      <c r="AW12" s="44"/>
      <c r="AX12" s="44"/>
      <c r="AY12" s="44"/>
      <c r="AZ12" s="235"/>
      <c r="BA12" s="46"/>
      <c r="BB12" s="247"/>
      <c r="BC12" s="46"/>
      <c r="BD12" s="247"/>
      <c r="BE12" s="46"/>
      <c r="BF12" s="61"/>
      <c r="BG12" s="47"/>
      <c r="BH12" s="48"/>
      <c r="BI12" s="46"/>
      <c r="BJ12" s="46"/>
      <c r="BK12" s="46"/>
      <c r="BL12" s="46"/>
      <c r="BM12" s="46"/>
      <c r="BN12" s="46"/>
      <c r="BO12" s="46"/>
      <c r="BP12" s="46"/>
      <c r="BQ12" s="46"/>
      <c r="BR12" s="46"/>
      <c r="BS12" s="258"/>
      <c r="BT12" s="51">
        <v>0</v>
      </c>
      <c r="BU12" s="51"/>
      <c r="BV12" s="49"/>
      <c r="BW12" s="49"/>
    </row>
    <row r="13" spans="1:75" s="50" customFormat="1" ht="75">
      <c r="A13" s="27" t="s">
        <v>151</v>
      </c>
      <c r="B13" s="28" t="s">
        <v>49</v>
      </c>
      <c r="C13" s="28" t="s">
        <v>95</v>
      </c>
      <c r="D13" s="28" t="s">
        <v>69</v>
      </c>
      <c r="E13" s="27" t="s">
        <v>1179</v>
      </c>
      <c r="F13" s="28" t="s">
        <v>152</v>
      </c>
      <c r="G13" s="27" t="s">
        <v>153</v>
      </c>
      <c r="H13" s="27" t="s">
        <v>98</v>
      </c>
      <c r="I13" s="29">
        <v>0.33</v>
      </c>
      <c r="J13" s="30" t="s">
        <v>154</v>
      </c>
      <c r="K13" s="33" t="s">
        <v>155</v>
      </c>
      <c r="L13" s="32"/>
      <c r="M13" s="32"/>
      <c r="N13" s="32"/>
      <c r="O13" s="33"/>
      <c r="P13" s="33"/>
      <c r="Q13" s="34">
        <v>2011</v>
      </c>
      <c r="R13" s="35">
        <v>0.3</v>
      </c>
      <c r="S13" s="36"/>
      <c r="T13" s="35">
        <v>43.18</v>
      </c>
      <c r="U13" s="35">
        <v>14.4</v>
      </c>
      <c r="V13" s="112"/>
      <c r="W13" s="37">
        <v>1600</v>
      </c>
      <c r="X13" s="38"/>
      <c r="Y13" s="39">
        <v>1</v>
      </c>
      <c r="Z13" s="39" t="s">
        <v>74</v>
      </c>
      <c r="AA13" s="35"/>
      <c r="AB13" s="35"/>
      <c r="AC13" s="38" t="s">
        <v>74</v>
      </c>
      <c r="AD13" s="269">
        <v>91</v>
      </c>
      <c r="AE13" s="288">
        <v>36739</v>
      </c>
      <c r="AF13" s="216">
        <v>199.8</v>
      </c>
      <c r="AG13" s="215" t="s">
        <v>74</v>
      </c>
      <c r="AH13" s="40"/>
      <c r="AI13" s="223"/>
      <c r="AJ13" s="33" t="s">
        <v>156</v>
      </c>
      <c r="AK13" s="215">
        <v>209.67</v>
      </c>
      <c r="AL13" s="90"/>
      <c r="AM13" s="41"/>
      <c r="AN13" s="41"/>
      <c r="AO13" s="288">
        <v>40724</v>
      </c>
      <c r="AP13" s="215">
        <v>209.67</v>
      </c>
      <c r="AQ13" s="215"/>
      <c r="AR13" s="41"/>
      <c r="AS13" s="41"/>
      <c r="AT13" s="42" t="s">
        <v>157</v>
      </c>
      <c r="AU13" s="43" t="s">
        <v>103</v>
      </c>
      <c r="AV13" s="44">
        <v>6.5000000000000002E-2</v>
      </c>
      <c r="AW13" s="44">
        <v>3.2000000000000001E-2</v>
      </c>
      <c r="AX13" s="44">
        <v>0.09</v>
      </c>
      <c r="AY13" s="281">
        <v>0</v>
      </c>
      <c r="AZ13" s="235" t="s">
        <v>158</v>
      </c>
      <c r="BA13" s="46">
        <v>0.47499999999999998</v>
      </c>
      <c r="BB13" s="247" t="s">
        <v>159</v>
      </c>
      <c r="BC13" s="46">
        <v>0.01</v>
      </c>
      <c r="BD13" s="247" t="s">
        <v>160</v>
      </c>
      <c r="BE13" s="46">
        <v>2E-3</v>
      </c>
      <c r="BF13" s="61">
        <v>0.56000000000000005</v>
      </c>
      <c r="BG13" s="47">
        <v>9.9</v>
      </c>
      <c r="BH13" s="48">
        <v>0.51</v>
      </c>
      <c r="BI13" s="46">
        <v>0</v>
      </c>
      <c r="BJ13" s="46">
        <v>0</v>
      </c>
      <c r="BK13" s="46">
        <v>0</v>
      </c>
      <c r="BL13" s="46">
        <v>0</v>
      </c>
      <c r="BM13" s="46">
        <v>0</v>
      </c>
      <c r="BN13" s="46">
        <v>0</v>
      </c>
      <c r="BO13" s="46">
        <v>0</v>
      </c>
      <c r="BP13" s="46">
        <v>0</v>
      </c>
      <c r="BQ13" s="46">
        <v>0</v>
      </c>
      <c r="BR13" s="46">
        <v>0.49</v>
      </c>
      <c r="BS13" s="258">
        <v>0</v>
      </c>
      <c r="BT13" s="51">
        <v>0.35</v>
      </c>
      <c r="BU13" s="51"/>
      <c r="BV13" s="49"/>
      <c r="BW13" s="49"/>
    </row>
    <row r="14" spans="1:75" s="50" customFormat="1" ht="30">
      <c r="A14" s="27" t="s">
        <v>161</v>
      </c>
      <c r="B14" s="28" t="s">
        <v>49</v>
      </c>
      <c r="C14" s="28" t="s">
        <v>95</v>
      </c>
      <c r="D14" s="28" t="s">
        <v>69</v>
      </c>
      <c r="E14" s="27"/>
      <c r="F14" s="28" t="s">
        <v>152</v>
      </c>
      <c r="G14" s="27" t="s">
        <v>162</v>
      </c>
      <c r="H14" s="27" t="s">
        <v>74</v>
      </c>
      <c r="I14" s="29">
        <v>1</v>
      </c>
      <c r="J14" s="30"/>
      <c r="K14" s="33" t="s">
        <v>155</v>
      </c>
      <c r="L14" s="32"/>
      <c r="M14" s="32"/>
      <c r="N14" s="32"/>
      <c r="O14" s="33"/>
      <c r="P14" s="33"/>
      <c r="Q14" s="34" t="s">
        <v>74</v>
      </c>
      <c r="R14" s="35" t="s">
        <v>74</v>
      </c>
      <c r="S14" s="36" t="s">
        <v>74</v>
      </c>
      <c r="T14" s="35"/>
      <c r="U14" s="35"/>
      <c r="V14" s="36"/>
      <c r="W14" s="37"/>
      <c r="X14" s="38"/>
      <c r="Y14" s="39"/>
      <c r="Z14" s="39"/>
      <c r="AA14" s="35"/>
      <c r="AB14" s="35"/>
      <c r="AC14" s="38" t="s">
        <v>74</v>
      </c>
      <c r="AD14" s="269"/>
      <c r="AE14" s="288">
        <v>36708</v>
      </c>
      <c r="AF14" s="215"/>
      <c r="AG14" s="215" t="s">
        <v>74</v>
      </c>
      <c r="AH14" s="40"/>
      <c r="AI14" s="223"/>
      <c r="AJ14" s="33" t="s">
        <v>78</v>
      </c>
      <c r="AK14" s="215">
        <v>0.13</v>
      </c>
      <c r="AL14" s="90"/>
      <c r="AM14" s="41"/>
      <c r="AN14" s="41"/>
      <c r="AO14" s="288"/>
      <c r="AP14" s="215"/>
      <c r="AQ14" s="215"/>
      <c r="AR14" s="41"/>
      <c r="AS14" s="41"/>
      <c r="AT14" s="41"/>
      <c r="AU14" s="41"/>
      <c r="AV14" s="44"/>
      <c r="AW14" s="44"/>
      <c r="AX14" s="44"/>
      <c r="AY14" s="44"/>
      <c r="AZ14" s="235"/>
      <c r="BA14" s="46"/>
      <c r="BB14" s="247"/>
      <c r="BC14" s="46"/>
      <c r="BD14" s="247"/>
      <c r="BE14" s="46"/>
      <c r="BF14" s="61"/>
      <c r="BG14" s="47"/>
      <c r="BH14" s="48"/>
      <c r="BI14" s="46"/>
      <c r="BJ14" s="46"/>
      <c r="BK14" s="46"/>
      <c r="BL14" s="46"/>
      <c r="BM14" s="46"/>
      <c r="BN14" s="46"/>
      <c r="BO14" s="46"/>
      <c r="BP14" s="46"/>
      <c r="BQ14" s="46"/>
      <c r="BR14" s="46"/>
      <c r="BS14" s="258">
        <v>0</v>
      </c>
      <c r="BT14" s="51">
        <v>0</v>
      </c>
      <c r="BU14" s="51"/>
      <c r="BV14" s="49"/>
      <c r="BW14" s="49"/>
    </row>
    <row r="15" spans="1:75" s="50" customFormat="1" ht="75">
      <c r="A15" s="27" t="s">
        <v>163</v>
      </c>
      <c r="B15" s="28" t="s">
        <v>49</v>
      </c>
      <c r="C15" s="28" t="s">
        <v>95</v>
      </c>
      <c r="D15" s="28" t="s">
        <v>69</v>
      </c>
      <c r="E15" s="27" t="s">
        <v>164</v>
      </c>
      <c r="F15" s="28" t="s">
        <v>152</v>
      </c>
      <c r="G15" s="27" t="s">
        <v>72</v>
      </c>
      <c r="H15" s="27" t="s">
        <v>98</v>
      </c>
      <c r="I15" s="29">
        <v>1</v>
      </c>
      <c r="J15" s="30" t="s">
        <v>74</v>
      </c>
      <c r="K15" s="33" t="s">
        <v>155</v>
      </c>
      <c r="L15" s="32" t="s">
        <v>89</v>
      </c>
      <c r="M15" s="31" t="s">
        <v>76</v>
      </c>
      <c r="N15" s="31" t="s">
        <v>76</v>
      </c>
      <c r="O15" s="33"/>
      <c r="P15" s="33"/>
      <c r="Q15" s="34">
        <v>1990</v>
      </c>
      <c r="R15" s="35">
        <v>0.4</v>
      </c>
      <c r="S15" s="36" t="s">
        <v>74</v>
      </c>
      <c r="T15" s="35">
        <v>32.159999999999997</v>
      </c>
      <c r="U15" s="35">
        <v>32.159999999999997</v>
      </c>
      <c r="V15" s="36"/>
      <c r="W15" s="37">
        <v>1250</v>
      </c>
      <c r="X15" s="38"/>
      <c r="Y15" s="39">
        <v>1</v>
      </c>
      <c r="Z15" s="39" t="s">
        <v>74</v>
      </c>
      <c r="AA15" s="35"/>
      <c r="AB15" s="35"/>
      <c r="AC15" s="38" t="s">
        <v>74</v>
      </c>
      <c r="AD15" s="269">
        <v>162</v>
      </c>
      <c r="AE15" s="288">
        <v>36144</v>
      </c>
      <c r="AF15" s="216">
        <v>231.12</v>
      </c>
      <c r="AG15" s="215"/>
      <c r="AH15" s="40"/>
      <c r="AI15" s="223"/>
      <c r="AJ15" s="33" t="s">
        <v>78</v>
      </c>
      <c r="AK15" s="215">
        <v>247.5</v>
      </c>
      <c r="AL15" s="90"/>
      <c r="AM15" s="41"/>
      <c r="AN15" s="41"/>
      <c r="AO15" s="288">
        <v>40724</v>
      </c>
      <c r="AP15" s="215">
        <v>247.5</v>
      </c>
      <c r="AQ15" s="215"/>
      <c r="AR15" s="41"/>
      <c r="AS15" s="41"/>
      <c r="AT15" s="42" t="s">
        <v>165</v>
      </c>
      <c r="AU15" s="43" t="s">
        <v>124</v>
      </c>
      <c r="AV15" s="44">
        <v>7.1249999999999994E-2</v>
      </c>
      <c r="AW15" s="44">
        <v>7.5600000000000001E-2</v>
      </c>
      <c r="AX15" s="44">
        <v>0.09</v>
      </c>
      <c r="AY15" s="281">
        <v>-4.1000000000000002E-2</v>
      </c>
      <c r="AZ15" s="235" t="s">
        <v>166</v>
      </c>
      <c r="BA15" s="46">
        <v>0.20521319302064756</v>
      </c>
      <c r="BB15" s="247" t="s">
        <v>167</v>
      </c>
      <c r="BC15" s="46">
        <v>0.13899862603499244</v>
      </c>
      <c r="BD15" s="247" t="s">
        <v>168</v>
      </c>
      <c r="BE15" s="46">
        <v>0.11362587500056516</v>
      </c>
      <c r="BF15" s="61">
        <v>0.96279999999999999</v>
      </c>
      <c r="BG15" s="47">
        <v>2.7</v>
      </c>
      <c r="BH15" s="48">
        <v>3.6558753041979745E-2</v>
      </c>
      <c r="BI15" s="46">
        <v>0.18948642987523895</v>
      </c>
      <c r="BJ15" s="46">
        <v>0.36705935706389903</v>
      </c>
      <c r="BK15" s="46">
        <v>8.1871699655996458E-2</v>
      </c>
      <c r="BL15" s="46">
        <v>8.3308371038650783E-2</v>
      </c>
      <c r="BM15" s="46">
        <v>0.13043555308679769</v>
      </c>
      <c r="BN15" s="46">
        <v>0.11116367505180068</v>
      </c>
      <c r="BO15" s="46">
        <v>0</v>
      </c>
      <c r="BP15" s="46">
        <v>0</v>
      </c>
      <c r="BQ15" s="46">
        <v>0</v>
      </c>
      <c r="BR15" s="46">
        <v>1.1616118563657554E-4</v>
      </c>
      <c r="BS15" s="259"/>
      <c r="BT15" s="51">
        <v>13.31</v>
      </c>
      <c r="BU15" s="51"/>
      <c r="BV15" s="49"/>
      <c r="BW15" s="49"/>
    </row>
    <row r="16" spans="1:75" s="50" customFormat="1" ht="75">
      <c r="A16" s="27" t="s">
        <v>169</v>
      </c>
      <c r="B16" s="28" t="s">
        <v>49</v>
      </c>
      <c r="C16" s="28" t="s">
        <v>95</v>
      </c>
      <c r="D16" s="28" t="s">
        <v>69</v>
      </c>
      <c r="E16" s="27" t="s">
        <v>170</v>
      </c>
      <c r="F16" s="28" t="s">
        <v>152</v>
      </c>
      <c r="G16" s="27" t="s">
        <v>72</v>
      </c>
      <c r="H16" s="27" t="s">
        <v>98</v>
      </c>
      <c r="I16" s="29">
        <v>0.5</v>
      </c>
      <c r="J16" s="30" t="s">
        <v>171</v>
      </c>
      <c r="K16" s="33" t="s">
        <v>155</v>
      </c>
      <c r="L16" s="32" t="s">
        <v>90</v>
      </c>
      <c r="M16" s="31" t="s">
        <v>101</v>
      </c>
      <c r="N16" s="32" t="s">
        <v>89</v>
      </c>
      <c r="O16" s="33"/>
      <c r="P16" s="33"/>
      <c r="Q16" s="34">
        <v>1979</v>
      </c>
      <c r="R16" s="35">
        <v>0.4</v>
      </c>
      <c r="S16" s="36" t="s">
        <v>74</v>
      </c>
      <c r="T16" s="35">
        <v>38.799999999999997</v>
      </c>
      <c r="U16" s="35">
        <v>19.399999999999999</v>
      </c>
      <c r="V16" s="36"/>
      <c r="W16" s="37">
        <v>1085</v>
      </c>
      <c r="X16" s="38"/>
      <c r="Y16" s="39">
        <v>1</v>
      </c>
      <c r="Z16" s="39" t="s">
        <v>74</v>
      </c>
      <c r="AA16" s="35"/>
      <c r="AB16" s="35"/>
      <c r="AC16" s="38" t="s">
        <v>74</v>
      </c>
      <c r="AD16" s="269">
        <v>175</v>
      </c>
      <c r="AE16" s="288">
        <v>36767</v>
      </c>
      <c r="AF16" s="216">
        <v>124.53</v>
      </c>
      <c r="AG16" s="215"/>
      <c r="AH16" s="40"/>
      <c r="AI16" s="223"/>
      <c r="AJ16" s="33" t="s">
        <v>78</v>
      </c>
      <c r="AK16" s="215">
        <v>144</v>
      </c>
      <c r="AL16" s="90"/>
      <c r="AM16" s="41"/>
      <c r="AN16" s="41"/>
      <c r="AO16" s="288">
        <v>40724</v>
      </c>
      <c r="AP16" s="215">
        <v>144</v>
      </c>
      <c r="AQ16" s="215"/>
      <c r="AR16" s="41"/>
      <c r="AS16" s="41"/>
      <c r="AT16" s="42" t="s">
        <v>172</v>
      </c>
      <c r="AU16" s="43" t="s">
        <v>173</v>
      </c>
      <c r="AV16" s="44">
        <v>7.3800000000000004E-2</v>
      </c>
      <c r="AW16" s="44">
        <v>7.3400000000000007E-2</v>
      </c>
      <c r="AX16" s="44">
        <v>9.1300000000000006E-2</v>
      </c>
      <c r="AY16" s="281">
        <v>-5.3986414015015916E-2</v>
      </c>
      <c r="AZ16" s="235" t="s">
        <v>174</v>
      </c>
      <c r="BA16" s="46">
        <v>0.29399999999999998</v>
      </c>
      <c r="BB16" s="247" t="s">
        <v>104</v>
      </c>
      <c r="BC16" s="46">
        <v>0.218</v>
      </c>
      <c r="BD16" s="247" t="s">
        <v>175</v>
      </c>
      <c r="BE16" s="46">
        <v>6.9000000000000006E-2</v>
      </c>
      <c r="BF16" s="61">
        <v>0.999</v>
      </c>
      <c r="BG16" s="47">
        <v>3.5</v>
      </c>
      <c r="BH16" s="48">
        <v>0</v>
      </c>
      <c r="BI16" s="46">
        <v>0.02</v>
      </c>
      <c r="BJ16" s="46">
        <v>0.26</v>
      </c>
      <c r="BK16" s="46">
        <v>0.04</v>
      </c>
      <c r="BL16" s="46">
        <v>0.37</v>
      </c>
      <c r="BM16" s="46">
        <v>0.18</v>
      </c>
      <c r="BN16" s="46">
        <v>0.01</v>
      </c>
      <c r="BO16" s="46">
        <v>0.05</v>
      </c>
      <c r="BP16" s="46">
        <v>7.0000000000000007E-2</v>
      </c>
      <c r="BQ16" s="46">
        <v>0</v>
      </c>
      <c r="BR16" s="46">
        <v>0</v>
      </c>
      <c r="BS16" s="258">
        <v>0</v>
      </c>
      <c r="BT16" s="51">
        <v>8.61</v>
      </c>
      <c r="BU16" s="51"/>
      <c r="BV16" s="49"/>
      <c r="BW16" s="49"/>
    </row>
    <row r="17" spans="1:75" s="50" customFormat="1" ht="75">
      <c r="A17" s="27" t="s">
        <v>176</v>
      </c>
      <c r="B17" s="28" t="s">
        <v>49</v>
      </c>
      <c r="C17" s="28" t="s">
        <v>95</v>
      </c>
      <c r="D17" s="28" t="s">
        <v>69</v>
      </c>
      <c r="E17" s="27" t="s">
        <v>177</v>
      </c>
      <c r="F17" s="28" t="s">
        <v>152</v>
      </c>
      <c r="G17" s="27" t="s">
        <v>153</v>
      </c>
      <c r="H17" s="27" t="s">
        <v>98</v>
      </c>
      <c r="I17" s="29">
        <v>0.5</v>
      </c>
      <c r="J17" s="30" t="s">
        <v>178</v>
      </c>
      <c r="K17" s="33" t="s">
        <v>155</v>
      </c>
      <c r="L17" s="31" t="s">
        <v>179</v>
      </c>
      <c r="M17" s="31" t="s">
        <v>180</v>
      </c>
      <c r="N17" s="31" t="s">
        <v>181</v>
      </c>
      <c r="O17" s="33"/>
      <c r="P17" s="33"/>
      <c r="Q17" s="34">
        <v>1993</v>
      </c>
      <c r="R17" s="35">
        <v>0.6</v>
      </c>
      <c r="S17" s="36" t="s">
        <v>74</v>
      </c>
      <c r="T17" s="35">
        <v>87.15</v>
      </c>
      <c r="U17" s="35">
        <v>43.57</v>
      </c>
      <c r="V17" s="36"/>
      <c r="W17" s="37">
        <v>1460</v>
      </c>
      <c r="X17" s="38"/>
      <c r="Y17" s="39">
        <v>3</v>
      </c>
      <c r="Z17" s="39" t="s">
        <v>74</v>
      </c>
      <c r="AA17" s="35"/>
      <c r="AB17" s="35"/>
      <c r="AC17" s="38" t="s">
        <v>74</v>
      </c>
      <c r="AD17" s="269">
        <v>654</v>
      </c>
      <c r="AE17" s="288">
        <v>36144</v>
      </c>
      <c r="AF17" s="216">
        <v>497.98</v>
      </c>
      <c r="AG17" s="215"/>
      <c r="AH17" s="40"/>
      <c r="AI17" s="223"/>
      <c r="AJ17" s="33" t="s">
        <v>78</v>
      </c>
      <c r="AK17" s="215">
        <v>645.44000000000005</v>
      </c>
      <c r="AL17" s="90"/>
      <c r="AM17" s="41"/>
      <c r="AN17" s="41"/>
      <c r="AO17" s="288">
        <v>40543</v>
      </c>
      <c r="AP17" s="215">
        <v>643</v>
      </c>
      <c r="AQ17" s="215"/>
      <c r="AR17" s="41"/>
      <c r="AS17" s="41"/>
      <c r="AT17" s="42" t="s">
        <v>172</v>
      </c>
      <c r="AU17" s="43" t="s">
        <v>173</v>
      </c>
      <c r="AV17" s="44">
        <v>6.4500000000000002E-2</v>
      </c>
      <c r="AW17" s="44">
        <v>6.3399999999999998E-2</v>
      </c>
      <c r="AX17" s="44">
        <v>8.6300000000000002E-2</v>
      </c>
      <c r="AY17" s="281">
        <v>-1.2088821629715474E-3</v>
      </c>
      <c r="AZ17" s="235" t="s">
        <v>104</v>
      </c>
      <c r="BA17" s="46">
        <v>0.16600000000000001</v>
      </c>
      <c r="BB17" s="247" t="s">
        <v>182</v>
      </c>
      <c r="BC17" s="46">
        <v>0.19</v>
      </c>
      <c r="BD17" s="247" t="s">
        <v>183</v>
      </c>
      <c r="BE17" s="46">
        <v>0.183</v>
      </c>
      <c r="BF17" s="61">
        <v>0.99099999999999999</v>
      </c>
      <c r="BG17" s="47">
        <v>4.8</v>
      </c>
      <c r="BH17" s="48">
        <v>0.01</v>
      </c>
      <c r="BI17" s="46">
        <v>0.04</v>
      </c>
      <c r="BJ17" s="46">
        <v>0.06</v>
      </c>
      <c r="BK17" s="46">
        <v>0.13</v>
      </c>
      <c r="BL17" s="46">
        <v>0.19</v>
      </c>
      <c r="BM17" s="46">
        <v>0.15</v>
      </c>
      <c r="BN17" s="46">
        <v>0.24</v>
      </c>
      <c r="BO17" s="46">
        <v>0.03</v>
      </c>
      <c r="BP17" s="46">
        <v>0</v>
      </c>
      <c r="BQ17" s="46">
        <v>0</v>
      </c>
      <c r="BR17" s="46">
        <v>0.15</v>
      </c>
      <c r="BS17" s="258" t="s">
        <v>128</v>
      </c>
      <c r="BT17" s="51">
        <v>36.669999999999995</v>
      </c>
      <c r="BU17" s="51"/>
      <c r="BV17" s="49"/>
      <c r="BW17" s="49"/>
    </row>
    <row r="18" spans="1:75" s="50" customFormat="1" ht="75">
      <c r="A18" s="27" t="s">
        <v>184</v>
      </c>
      <c r="B18" s="28" t="s">
        <v>49</v>
      </c>
      <c r="C18" s="28" t="s">
        <v>95</v>
      </c>
      <c r="D18" s="28" t="s">
        <v>69</v>
      </c>
      <c r="E18" s="27" t="s">
        <v>185</v>
      </c>
      <c r="F18" s="28" t="s">
        <v>152</v>
      </c>
      <c r="G18" s="27" t="s">
        <v>72</v>
      </c>
      <c r="H18" s="27" t="s">
        <v>98</v>
      </c>
      <c r="I18" s="29">
        <v>0.5</v>
      </c>
      <c r="J18" s="30" t="s">
        <v>186</v>
      </c>
      <c r="K18" s="33" t="s">
        <v>155</v>
      </c>
      <c r="L18" s="31" t="s">
        <v>187</v>
      </c>
      <c r="M18" s="31" t="s">
        <v>188</v>
      </c>
      <c r="N18" s="31" t="s">
        <v>189</v>
      </c>
      <c r="O18" s="33"/>
      <c r="P18" s="33"/>
      <c r="Q18" s="34">
        <v>1964</v>
      </c>
      <c r="R18" s="35">
        <v>0.6</v>
      </c>
      <c r="S18" s="36" t="s">
        <v>74</v>
      </c>
      <c r="T18" s="35">
        <v>52.51</v>
      </c>
      <c r="U18" s="35">
        <v>26.25</v>
      </c>
      <c r="V18" s="36"/>
      <c r="W18" s="37">
        <v>1020</v>
      </c>
      <c r="X18" s="38"/>
      <c r="Y18" s="39">
        <v>2</v>
      </c>
      <c r="Z18" s="39" t="s">
        <v>74</v>
      </c>
      <c r="AA18" s="35"/>
      <c r="AB18" s="35"/>
      <c r="AC18" s="38" t="s">
        <v>74</v>
      </c>
      <c r="AD18" s="269">
        <v>400</v>
      </c>
      <c r="AE18" s="288">
        <v>36767</v>
      </c>
      <c r="AF18" s="216">
        <v>215.36</v>
      </c>
      <c r="AG18" s="215"/>
      <c r="AH18" s="40"/>
      <c r="AI18" s="223"/>
      <c r="AJ18" s="33" t="s">
        <v>78</v>
      </c>
      <c r="AK18" s="215">
        <v>271.45999999999998</v>
      </c>
      <c r="AL18" s="90"/>
      <c r="AM18" s="41"/>
      <c r="AN18" s="41"/>
      <c r="AO18" s="288">
        <v>40178</v>
      </c>
      <c r="AP18" s="215">
        <v>264.25</v>
      </c>
      <c r="AQ18" s="215"/>
      <c r="AR18" s="41"/>
      <c r="AS18" s="41"/>
      <c r="AT18" s="42" t="s">
        <v>172</v>
      </c>
      <c r="AU18" s="43" t="s">
        <v>173</v>
      </c>
      <c r="AV18" s="44">
        <v>7.0400000000000004E-2</v>
      </c>
      <c r="AW18" s="44">
        <v>6.83E-2</v>
      </c>
      <c r="AX18" s="44">
        <v>0.09</v>
      </c>
      <c r="AY18" s="281">
        <v>-5.2895021645021689E-2</v>
      </c>
      <c r="AZ18" s="235" t="s">
        <v>190</v>
      </c>
      <c r="BA18" s="46">
        <v>0.10100000000000001</v>
      </c>
      <c r="BB18" s="247" t="s">
        <v>191</v>
      </c>
      <c r="BC18" s="46">
        <v>7.5999999999999998E-2</v>
      </c>
      <c r="BD18" s="247" t="s">
        <v>192</v>
      </c>
      <c r="BE18" s="46">
        <v>6.6000000000000003E-2</v>
      </c>
      <c r="BF18" s="61">
        <v>0.94599999999999995</v>
      </c>
      <c r="BG18" s="47">
        <v>4.0999999999999996</v>
      </c>
      <c r="BH18" s="48">
        <v>5.4037510219715944E-2</v>
      </c>
      <c r="BI18" s="46">
        <v>9.2812368992578664E-2</v>
      </c>
      <c r="BJ18" s="46">
        <v>0.19329445134833534</v>
      </c>
      <c r="BK18" s="46">
        <v>0.10704491860271159</v>
      </c>
      <c r="BL18" s="46">
        <v>0.20236252677701344</v>
      </c>
      <c r="BM18" s="46">
        <v>0.10308027562154795</v>
      </c>
      <c r="BN18" s="46">
        <v>4.7060032546387118E-2</v>
      </c>
      <c r="BO18" s="46">
        <v>4.2335064183304356E-2</v>
      </c>
      <c r="BP18" s="46">
        <v>2.5835305058770148E-2</v>
      </c>
      <c r="BQ18" s="46">
        <v>1.6157733195815642E-2</v>
      </c>
      <c r="BR18" s="46">
        <v>0.11597981345381986</v>
      </c>
      <c r="BS18" s="258">
        <v>1</v>
      </c>
      <c r="BT18" s="51">
        <v>15.6</v>
      </c>
      <c r="BU18" s="51"/>
      <c r="BV18" s="49"/>
      <c r="BW18" s="49"/>
    </row>
    <row r="19" spans="1:75" s="50" customFormat="1" ht="60">
      <c r="A19" s="27" t="s">
        <v>194</v>
      </c>
      <c r="B19" s="28" t="s">
        <v>49</v>
      </c>
      <c r="C19" s="28" t="s">
        <v>95</v>
      </c>
      <c r="D19" s="28" t="s">
        <v>69</v>
      </c>
      <c r="E19" s="27" t="s">
        <v>195</v>
      </c>
      <c r="F19" s="28" t="s">
        <v>152</v>
      </c>
      <c r="G19" s="27" t="s">
        <v>72</v>
      </c>
      <c r="H19" s="27" t="s">
        <v>98</v>
      </c>
      <c r="I19" s="29">
        <v>1</v>
      </c>
      <c r="J19" s="30" t="s">
        <v>74</v>
      </c>
      <c r="K19" s="33" t="s">
        <v>155</v>
      </c>
      <c r="L19" s="31" t="s">
        <v>196</v>
      </c>
      <c r="M19" s="32" t="s">
        <v>197</v>
      </c>
      <c r="N19" s="32" t="s">
        <v>90</v>
      </c>
      <c r="O19" s="33"/>
      <c r="P19" s="33"/>
      <c r="Q19" s="34">
        <v>2004</v>
      </c>
      <c r="R19" s="35">
        <v>0.4</v>
      </c>
      <c r="S19" s="36" t="s">
        <v>74</v>
      </c>
      <c r="T19" s="35">
        <v>19.73</v>
      </c>
      <c r="U19" s="35">
        <v>19.73</v>
      </c>
      <c r="V19" s="36"/>
      <c r="W19" s="37">
        <v>2000</v>
      </c>
      <c r="X19" s="38"/>
      <c r="Y19" s="39">
        <v>1</v>
      </c>
      <c r="Z19" s="39" t="s">
        <v>74</v>
      </c>
      <c r="AA19" s="35"/>
      <c r="AB19" s="35"/>
      <c r="AC19" s="38" t="s">
        <v>74</v>
      </c>
      <c r="AD19" s="269">
        <v>113</v>
      </c>
      <c r="AE19" s="288">
        <v>37385</v>
      </c>
      <c r="AF19" s="216">
        <v>117.56</v>
      </c>
      <c r="AG19" s="215"/>
      <c r="AH19" s="40"/>
      <c r="AI19" s="223"/>
      <c r="AJ19" s="33" t="s">
        <v>78</v>
      </c>
      <c r="AK19" s="215">
        <v>145.46</v>
      </c>
      <c r="AL19" s="90"/>
      <c r="AM19" s="41"/>
      <c r="AN19" s="41"/>
      <c r="AO19" s="288">
        <v>40543</v>
      </c>
      <c r="AP19" s="215">
        <v>145</v>
      </c>
      <c r="AQ19" s="215"/>
      <c r="AR19" s="41"/>
      <c r="AS19" s="41"/>
      <c r="AT19" s="42" t="s">
        <v>198</v>
      </c>
      <c r="AU19" s="43" t="s">
        <v>138</v>
      </c>
      <c r="AV19" s="44">
        <v>7.1300000000000002E-2</v>
      </c>
      <c r="AW19" s="44">
        <v>7.8200000000000006E-2</v>
      </c>
      <c r="AX19" s="44">
        <v>0.09</v>
      </c>
      <c r="AY19" s="281">
        <v>-4.5827389443651834E-2</v>
      </c>
      <c r="AZ19" s="235" t="s">
        <v>199</v>
      </c>
      <c r="BA19" s="46">
        <v>0.89</v>
      </c>
      <c r="BB19" s="247" t="s">
        <v>200</v>
      </c>
      <c r="BC19" s="46">
        <v>0.104</v>
      </c>
      <c r="BD19" s="247" t="s">
        <v>201</v>
      </c>
      <c r="BE19" s="46">
        <v>4.0000000000000001E-3</v>
      </c>
      <c r="BF19" s="61">
        <v>1</v>
      </c>
      <c r="BG19" s="47">
        <v>3</v>
      </c>
      <c r="BH19" s="48">
        <v>0</v>
      </c>
      <c r="BI19" s="46">
        <v>0</v>
      </c>
      <c r="BJ19" s="46">
        <v>0</v>
      </c>
      <c r="BK19" s="46">
        <v>0.9</v>
      </c>
      <c r="BL19" s="46">
        <v>0</v>
      </c>
      <c r="BM19" s="46">
        <v>0</v>
      </c>
      <c r="BN19" s="46">
        <v>0.1</v>
      </c>
      <c r="BO19" s="46">
        <v>0</v>
      </c>
      <c r="BP19" s="46">
        <v>0</v>
      </c>
      <c r="BQ19" s="46">
        <v>0</v>
      </c>
      <c r="BR19" s="46">
        <v>0</v>
      </c>
      <c r="BS19" s="258" t="s">
        <v>128</v>
      </c>
      <c r="BT19" s="51">
        <v>10.62</v>
      </c>
      <c r="BU19" s="51"/>
      <c r="BV19" s="49"/>
      <c r="BW19" s="49"/>
    </row>
    <row r="20" spans="1:75" s="50" customFormat="1" ht="75">
      <c r="A20" s="27" t="s">
        <v>202</v>
      </c>
      <c r="B20" s="28" t="s">
        <v>49</v>
      </c>
      <c r="C20" s="28" t="s">
        <v>95</v>
      </c>
      <c r="D20" s="28" t="s">
        <v>69</v>
      </c>
      <c r="E20" s="27" t="s">
        <v>203</v>
      </c>
      <c r="F20" s="28" t="s">
        <v>152</v>
      </c>
      <c r="G20" s="27" t="s">
        <v>72</v>
      </c>
      <c r="H20" s="27" t="s">
        <v>98</v>
      </c>
      <c r="I20" s="29">
        <v>0.5</v>
      </c>
      <c r="J20" s="30" t="s">
        <v>204</v>
      </c>
      <c r="K20" s="33" t="s">
        <v>155</v>
      </c>
      <c r="L20" s="31" t="s">
        <v>205</v>
      </c>
      <c r="M20" s="31" t="s">
        <v>206</v>
      </c>
      <c r="N20" s="31" t="s">
        <v>206</v>
      </c>
      <c r="O20" s="33"/>
      <c r="P20" s="33"/>
      <c r="Q20" s="34">
        <v>1976</v>
      </c>
      <c r="R20" s="35">
        <v>0.6</v>
      </c>
      <c r="S20" s="36" t="s">
        <v>74</v>
      </c>
      <c r="T20" s="35">
        <v>47.04</v>
      </c>
      <c r="U20" s="35">
        <v>23.52</v>
      </c>
      <c r="V20" s="36"/>
      <c r="W20" s="37">
        <v>1060</v>
      </c>
      <c r="X20" s="38"/>
      <c r="Y20" s="39">
        <v>2</v>
      </c>
      <c r="Z20" s="39" t="s">
        <v>74</v>
      </c>
      <c r="AA20" s="35"/>
      <c r="AB20" s="35"/>
      <c r="AC20" s="38" t="s">
        <v>74</v>
      </c>
      <c r="AD20" s="269">
        <v>497</v>
      </c>
      <c r="AE20" s="288">
        <v>36144</v>
      </c>
      <c r="AF20" s="216">
        <v>174.74</v>
      </c>
      <c r="AG20" s="215"/>
      <c r="AH20" s="40"/>
      <c r="AI20" s="223"/>
      <c r="AJ20" s="33" t="s">
        <v>78</v>
      </c>
      <c r="AK20" s="215">
        <v>184.31</v>
      </c>
      <c r="AL20" s="90"/>
      <c r="AM20" s="41"/>
      <c r="AN20" s="41"/>
      <c r="AO20" s="288">
        <v>40543</v>
      </c>
      <c r="AP20" s="215">
        <v>182.5</v>
      </c>
      <c r="AQ20" s="215"/>
      <c r="AR20" s="41"/>
      <c r="AS20" s="41"/>
      <c r="AT20" s="42" t="s">
        <v>207</v>
      </c>
      <c r="AU20" s="43" t="s">
        <v>80</v>
      </c>
      <c r="AV20" s="44">
        <v>7.2400000000000006E-2</v>
      </c>
      <c r="AW20" s="44">
        <v>7.8899999999999998E-2</v>
      </c>
      <c r="AX20" s="44">
        <v>9.0399999999999994E-2</v>
      </c>
      <c r="AY20" s="281">
        <v>3.1642448083865071E-2</v>
      </c>
      <c r="AZ20" s="235" t="s">
        <v>208</v>
      </c>
      <c r="BA20" s="46">
        <v>0.20300000000000001</v>
      </c>
      <c r="BB20" s="247" t="s">
        <v>209</v>
      </c>
      <c r="BC20" s="46">
        <v>0.184</v>
      </c>
      <c r="BD20" s="247" t="s">
        <v>210</v>
      </c>
      <c r="BE20" s="46">
        <v>9.6000000000000002E-2</v>
      </c>
      <c r="BF20" s="61">
        <v>0.995</v>
      </c>
      <c r="BG20" s="47">
        <v>4.7</v>
      </c>
      <c r="BH20" s="48">
        <v>0.01</v>
      </c>
      <c r="BI20" s="46">
        <v>0.02</v>
      </c>
      <c r="BJ20" s="46">
        <v>0.21</v>
      </c>
      <c r="BK20" s="46">
        <v>0</v>
      </c>
      <c r="BL20" s="46">
        <v>0.08</v>
      </c>
      <c r="BM20" s="46">
        <v>0.28999999999999998</v>
      </c>
      <c r="BN20" s="46">
        <v>0.23</v>
      </c>
      <c r="BO20" s="46">
        <v>0.04</v>
      </c>
      <c r="BP20" s="46">
        <v>0</v>
      </c>
      <c r="BQ20" s="46">
        <v>0.01</v>
      </c>
      <c r="BR20" s="46">
        <v>0.10999999999999999</v>
      </c>
      <c r="BS20" s="258" t="s">
        <v>128</v>
      </c>
      <c r="BT20" s="51">
        <v>10.49</v>
      </c>
      <c r="BU20" s="51"/>
      <c r="BV20" s="49"/>
      <c r="BW20" s="49"/>
    </row>
    <row r="21" spans="1:75" s="50" customFormat="1" ht="60">
      <c r="A21" s="27" t="s">
        <v>211</v>
      </c>
      <c r="B21" s="28" t="s">
        <v>49</v>
      </c>
      <c r="C21" s="28" t="s">
        <v>95</v>
      </c>
      <c r="D21" s="28" t="s">
        <v>69</v>
      </c>
      <c r="E21" s="27" t="s">
        <v>212</v>
      </c>
      <c r="F21" s="28" t="s">
        <v>152</v>
      </c>
      <c r="G21" s="27" t="s">
        <v>72</v>
      </c>
      <c r="H21" s="27" t="s">
        <v>98</v>
      </c>
      <c r="I21" s="29">
        <v>1</v>
      </c>
      <c r="J21" s="30" t="s">
        <v>74</v>
      </c>
      <c r="K21" s="33" t="s">
        <v>155</v>
      </c>
      <c r="L21" s="31" t="s">
        <v>113</v>
      </c>
      <c r="M21" s="31" t="s">
        <v>89</v>
      </c>
      <c r="N21" s="31" t="s">
        <v>89</v>
      </c>
      <c r="O21" s="33"/>
      <c r="P21" s="33"/>
      <c r="Q21" s="34">
        <v>2002</v>
      </c>
      <c r="R21" s="35">
        <v>0.4</v>
      </c>
      <c r="S21" s="36" t="s">
        <v>74</v>
      </c>
      <c r="T21" s="35">
        <v>18.09</v>
      </c>
      <c r="U21" s="35">
        <v>18.09</v>
      </c>
      <c r="V21" s="36"/>
      <c r="W21" s="37">
        <v>1577</v>
      </c>
      <c r="X21" s="38"/>
      <c r="Y21" s="39">
        <v>1</v>
      </c>
      <c r="Z21" s="39" t="s">
        <v>74</v>
      </c>
      <c r="AA21" s="35"/>
      <c r="AB21" s="35"/>
      <c r="AC21" s="38" t="s">
        <v>74</v>
      </c>
      <c r="AD21" s="269">
        <v>55</v>
      </c>
      <c r="AE21" s="288">
        <v>32021</v>
      </c>
      <c r="AF21" s="216">
        <v>112.83</v>
      </c>
      <c r="AG21" s="215"/>
      <c r="AH21" s="40"/>
      <c r="AI21" s="223"/>
      <c r="AJ21" s="33" t="s">
        <v>78</v>
      </c>
      <c r="AK21" s="215">
        <v>127.22</v>
      </c>
      <c r="AL21" s="90"/>
      <c r="AM21" s="41"/>
      <c r="AN21" s="41"/>
      <c r="AO21" s="288">
        <v>40359</v>
      </c>
      <c r="AP21" s="215">
        <v>122</v>
      </c>
      <c r="AQ21" s="215"/>
      <c r="AR21" s="41"/>
      <c r="AS21" s="41"/>
      <c r="AT21" s="42" t="s">
        <v>207</v>
      </c>
      <c r="AU21" s="43" t="s">
        <v>80</v>
      </c>
      <c r="AV21" s="44">
        <v>7.3800000000000004E-2</v>
      </c>
      <c r="AW21" s="44">
        <v>7.9699999999999993E-2</v>
      </c>
      <c r="AX21" s="44">
        <v>0.09</v>
      </c>
      <c r="AY21" s="281">
        <v>3.4364261168384758E-3</v>
      </c>
      <c r="AZ21" s="235" t="s">
        <v>213</v>
      </c>
      <c r="BA21" s="46">
        <v>0.27800000000000002</v>
      </c>
      <c r="BB21" s="247" t="s">
        <v>214</v>
      </c>
      <c r="BC21" s="46">
        <v>0.185</v>
      </c>
      <c r="BD21" s="247" t="s">
        <v>215</v>
      </c>
      <c r="BE21" s="46">
        <v>0.151</v>
      </c>
      <c r="BF21" s="61">
        <v>1</v>
      </c>
      <c r="BG21" s="47">
        <v>4.2</v>
      </c>
      <c r="BH21" s="48">
        <v>0.01</v>
      </c>
      <c r="BI21" s="46">
        <v>0.01</v>
      </c>
      <c r="BJ21" s="46">
        <v>0.28000000000000003</v>
      </c>
      <c r="BK21" s="46">
        <v>0.05</v>
      </c>
      <c r="BL21" s="46">
        <v>0.18</v>
      </c>
      <c r="BM21" s="46">
        <v>0.28000000000000003</v>
      </c>
      <c r="BN21" s="46">
        <v>0.01</v>
      </c>
      <c r="BO21" s="46">
        <v>0</v>
      </c>
      <c r="BP21" s="46">
        <v>0</v>
      </c>
      <c r="BQ21" s="46">
        <v>0.18</v>
      </c>
      <c r="BR21" s="46">
        <v>0</v>
      </c>
      <c r="BS21" s="258" t="s">
        <v>128</v>
      </c>
      <c r="BT21" s="51">
        <v>7.57</v>
      </c>
      <c r="BU21" s="51"/>
      <c r="BV21" s="49"/>
      <c r="BW21" s="49"/>
    </row>
    <row r="22" spans="1:75" s="50" customFormat="1" ht="60">
      <c r="A22" s="27" t="s">
        <v>216</v>
      </c>
      <c r="B22" s="28" t="s">
        <v>49</v>
      </c>
      <c r="C22" s="28" t="s">
        <v>95</v>
      </c>
      <c r="D22" s="28" t="s">
        <v>69</v>
      </c>
      <c r="E22" s="27" t="s">
        <v>217</v>
      </c>
      <c r="F22" s="28" t="s">
        <v>152</v>
      </c>
      <c r="G22" s="27" t="s">
        <v>72</v>
      </c>
      <c r="H22" s="27" t="s">
        <v>98</v>
      </c>
      <c r="I22" s="29">
        <v>1</v>
      </c>
      <c r="J22" s="30" t="s">
        <v>74</v>
      </c>
      <c r="K22" s="33" t="s">
        <v>155</v>
      </c>
      <c r="L22" s="32" t="s">
        <v>89</v>
      </c>
      <c r="M22" s="31" t="s">
        <v>76</v>
      </c>
      <c r="N22" s="31" t="s">
        <v>101</v>
      </c>
      <c r="O22" s="33"/>
      <c r="P22" s="33"/>
      <c r="Q22" s="34">
        <v>1984</v>
      </c>
      <c r="R22" s="35">
        <v>0.2</v>
      </c>
      <c r="S22" s="36" t="s">
        <v>74</v>
      </c>
      <c r="T22" s="35">
        <v>20.83</v>
      </c>
      <c r="U22" s="35">
        <v>20.83</v>
      </c>
      <c r="V22" s="36"/>
      <c r="W22" s="37">
        <v>1000</v>
      </c>
      <c r="X22" s="38"/>
      <c r="Y22" s="39">
        <v>1</v>
      </c>
      <c r="Z22" s="39" t="s">
        <v>74</v>
      </c>
      <c r="AA22" s="35"/>
      <c r="AB22" s="35"/>
      <c r="AC22" s="38" t="s">
        <v>74</v>
      </c>
      <c r="AD22" s="269">
        <v>103</v>
      </c>
      <c r="AE22" s="288">
        <v>36144</v>
      </c>
      <c r="AF22" s="216">
        <v>141.6</v>
      </c>
      <c r="AG22" s="215"/>
      <c r="AH22" s="40"/>
      <c r="AI22" s="223"/>
      <c r="AJ22" s="33" t="s">
        <v>78</v>
      </c>
      <c r="AK22" s="215">
        <v>170.86</v>
      </c>
      <c r="AL22" s="90"/>
      <c r="AM22" s="41"/>
      <c r="AN22" s="41"/>
      <c r="AO22" s="288">
        <v>40178</v>
      </c>
      <c r="AP22" s="215">
        <v>162.5</v>
      </c>
      <c r="AQ22" s="215"/>
      <c r="AR22" s="41"/>
      <c r="AS22" s="41"/>
      <c r="AT22" s="42" t="s">
        <v>165</v>
      </c>
      <c r="AU22" s="43" t="s">
        <v>124</v>
      </c>
      <c r="AV22" s="44">
        <v>7.1300000000000002E-2</v>
      </c>
      <c r="AW22" s="44">
        <v>7.6499999999999999E-2</v>
      </c>
      <c r="AX22" s="44">
        <v>0.09</v>
      </c>
      <c r="AY22" s="281">
        <v>2.3975666487743741E-2</v>
      </c>
      <c r="AZ22" s="235" t="s">
        <v>218</v>
      </c>
      <c r="BA22" s="46">
        <v>0.26300000000000001</v>
      </c>
      <c r="BB22" s="247" t="s">
        <v>219</v>
      </c>
      <c r="BC22" s="46">
        <v>0.21099999999999999</v>
      </c>
      <c r="BD22" s="247" t="s">
        <v>220</v>
      </c>
      <c r="BE22" s="46">
        <v>0.11799999999999999</v>
      </c>
      <c r="BF22" s="61">
        <v>1</v>
      </c>
      <c r="BG22" s="47">
        <v>3.3</v>
      </c>
      <c r="BH22" s="48">
        <v>1E-3</v>
      </c>
      <c r="BI22" s="46">
        <v>0</v>
      </c>
      <c r="BJ22" s="46">
        <v>0.24</v>
      </c>
      <c r="BK22" s="46">
        <v>0.25</v>
      </c>
      <c r="BL22" s="46">
        <v>0.03</v>
      </c>
      <c r="BM22" s="46">
        <v>0.38</v>
      </c>
      <c r="BN22" s="46">
        <v>0.1</v>
      </c>
      <c r="BO22" s="46">
        <v>0</v>
      </c>
      <c r="BP22" s="46">
        <v>0</v>
      </c>
      <c r="BQ22" s="46">
        <v>0</v>
      </c>
      <c r="BR22" s="46">
        <v>-1.0000000000001119E-3</v>
      </c>
      <c r="BS22" s="258" t="s">
        <v>128</v>
      </c>
      <c r="BT22" s="51">
        <v>11.86</v>
      </c>
      <c r="BU22" s="51"/>
      <c r="BV22" s="49"/>
      <c r="BW22" s="49"/>
    </row>
    <row r="23" spans="1:75" s="50" customFormat="1" ht="60">
      <c r="A23" s="27" t="s">
        <v>221</v>
      </c>
      <c r="B23" s="28" t="s">
        <v>49</v>
      </c>
      <c r="C23" s="28" t="s">
        <v>95</v>
      </c>
      <c r="D23" s="28" t="s">
        <v>69</v>
      </c>
      <c r="E23" s="27" t="s">
        <v>222</v>
      </c>
      <c r="F23" s="28" t="s">
        <v>152</v>
      </c>
      <c r="G23" s="27" t="s">
        <v>72</v>
      </c>
      <c r="H23" s="27" t="s">
        <v>98</v>
      </c>
      <c r="I23" s="29">
        <v>1</v>
      </c>
      <c r="J23" s="30" t="s">
        <v>74</v>
      </c>
      <c r="K23" s="33" t="s">
        <v>155</v>
      </c>
      <c r="L23" s="32" t="s">
        <v>90</v>
      </c>
      <c r="M23" s="31" t="s">
        <v>101</v>
      </c>
      <c r="N23" s="32" t="s">
        <v>90</v>
      </c>
      <c r="O23" s="33"/>
      <c r="P23" s="33"/>
      <c r="Q23" s="34">
        <v>1978</v>
      </c>
      <c r="R23" s="35">
        <v>0.3</v>
      </c>
      <c r="S23" s="36" t="s">
        <v>74</v>
      </c>
      <c r="T23" s="35">
        <v>30.21</v>
      </c>
      <c r="U23" s="35">
        <v>30.21</v>
      </c>
      <c r="V23" s="36"/>
      <c r="W23" s="37">
        <v>1000</v>
      </c>
      <c r="X23" s="38"/>
      <c r="Y23" s="39">
        <v>1</v>
      </c>
      <c r="Z23" s="39" t="s">
        <v>74</v>
      </c>
      <c r="AA23" s="35"/>
      <c r="AB23" s="35"/>
      <c r="AC23" s="38" t="s">
        <v>74</v>
      </c>
      <c r="AD23" s="269">
        <v>138</v>
      </c>
      <c r="AE23" s="288">
        <v>32021</v>
      </c>
      <c r="AF23" s="216">
        <v>189.32</v>
      </c>
      <c r="AG23" s="215"/>
      <c r="AH23" s="40"/>
      <c r="AI23" s="223"/>
      <c r="AJ23" s="33" t="s">
        <v>78</v>
      </c>
      <c r="AK23" s="215">
        <v>207</v>
      </c>
      <c r="AL23" s="90"/>
      <c r="AM23" s="41"/>
      <c r="AN23" s="41"/>
      <c r="AO23" s="288">
        <v>40359</v>
      </c>
      <c r="AP23" s="215">
        <v>192.7</v>
      </c>
      <c r="AQ23" s="215"/>
      <c r="AR23" s="41"/>
      <c r="AS23" s="41"/>
      <c r="AT23" s="42" t="s">
        <v>172</v>
      </c>
      <c r="AU23" s="43" t="s">
        <v>173</v>
      </c>
      <c r="AV23" s="44">
        <v>7.2499999999999995E-2</v>
      </c>
      <c r="AW23" s="44">
        <v>7.7600000000000002E-2</v>
      </c>
      <c r="AX23" s="44">
        <v>0.09</v>
      </c>
      <c r="AY23" s="281">
        <v>-3.3263638091617587E-2</v>
      </c>
      <c r="AZ23" s="235" t="s">
        <v>223</v>
      </c>
      <c r="BA23" s="46">
        <v>0.152</v>
      </c>
      <c r="BB23" s="247" t="s">
        <v>224</v>
      </c>
      <c r="BC23" s="46">
        <v>7.5999999999999998E-2</v>
      </c>
      <c r="BD23" s="247" t="s">
        <v>225</v>
      </c>
      <c r="BE23" s="46">
        <v>5.8999999999999997E-2</v>
      </c>
      <c r="BF23" s="61">
        <v>0.96699999999999997</v>
      </c>
      <c r="BG23" s="47">
        <v>5.7</v>
      </c>
      <c r="BH23" s="48">
        <v>0.04</v>
      </c>
      <c r="BI23" s="46">
        <v>0.03</v>
      </c>
      <c r="BJ23" s="46">
        <v>0.12</v>
      </c>
      <c r="BK23" s="46">
        <v>0.1</v>
      </c>
      <c r="BL23" s="46">
        <v>0.12</v>
      </c>
      <c r="BM23" s="46">
        <v>0.05</v>
      </c>
      <c r="BN23" s="46">
        <v>0.1</v>
      </c>
      <c r="BO23" s="46">
        <v>0.13</v>
      </c>
      <c r="BP23" s="46">
        <v>0.04</v>
      </c>
      <c r="BQ23" s="46">
        <v>0.03</v>
      </c>
      <c r="BR23" s="46">
        <v>0.24</v>
      </c>
      <c r="BS23" s="258" t="s">
        <v>128</v>
      </c>
      <c r="BT23" s="51">
        <v>10.29</v>
      </c>
      <c r="BU23" s="51"/>
      <c r="BV23" s="49"/>
      <c r="BW23" s="49"/>
    </row>
    <row r="24" spans="1:75" s="50" customFormat="1" ht="60">
      <c r="A24" s="27" t="s">
        <v>226</v>
      </c>
      <c r="B24" s="28" t="s">
        <v>49</v>
      </c>
      <c r="C24" s="28" t="s">
        <v>227</v>
      </c>
      <c r="D24" s="28" t="s">
        <v>69</v>
      </c>
      <c r="E24" s="27" t="s">
        <v>228</v>
      </c>
      <c r="F24" s="28" t="s">
        <v>229</v>
      </c>
      <c r="G24" s="27" t="s">
        <v>153</v>
      </c>
      <c r="H24" s="27" t="s">
        <v>98</v>
      </c>
      <c r="I24" s="29">
        <v>1</v>
      </c>
      <c r="J24" s="30" t="s">
        <v>74</v>
      </c>
      <c r="K24" s="33" t="s">
        <v>230</v>
      </c>
      <c r="L24" s="32"/>
      <c r="M24" s="32"/>
      <c r="N24" s="32"/>
      <c r="O24" s="33"/>
      <c r="P24" s="33"/>
      <c r="Q24" s="34">
        <v>2011</v>
      </c>
      <c r="R24" s="35">
        <v>0.4</v>
      </c>
      <c r="S24" s="36"/>
      <c r="T24" s="52"/>
      <c r="U24" s="52"/>
      <c r="V24" s="36"/>
      <c r="W24" s="37"/>
      <c r="X24" s="38"/>
      <c r="Y24" s="39"/>
      <c r="Z24" s="39" t="s">
        <v>74</v>
      </c>
      <c r="AA24" s="35"/>
      <c r="AB24" s="35"/>
      <c r="AC24" s="38" t="s">
        <v>74</v>
      </c>
      <c r="AD24" s="269">
        <v>388</v>
      </c>
      <c r="AE24" s="288">
        <v>30956</v>
      </c>
      <c r="AF24" s="216">
        <v>346.48</v>
      </c>
      <c r="AG24" s="215"/>
      <c r="AH24" s="40"/>
      <c r="AI24" s="223"/>
      <c r="AJ24" s="33" t="s">
        <v>78</v>
      </c>
      <c r="AK24" s="215">
        <v>359.01</v>
      </c>
      <c r="AL24" s="90"/>
      <c r="AM24" s="41"/>
      <c r="AN24" s="41"/>
      <c r="AO24" s="288">
        <v>40543</v>
      </c>
      <c r="AP24" s="215">
        <v>317.5</v>
      </c>
      <c r="AQ24" s="215"/>
      <c r="AR24" s="41"/>
      <c r="AS24" s="41"/>
      <c r="AT24" s="42" t="s">
        <v>231</v>
      </c>
      <c r="AU24" s="43" t="s">
        <v>103</v>
      </c>
      <c r="AV24" s="44">
        <v>7.0000000000000007E-2</v>
      </c>
      <c r="AW24" s="44"/>
      <c r="AX24" s="44">
        <v>0.09</v>
      </c>
      <c r="AY24" s="281"/>
      <c r="AZ24" s="235" t="s">
        <v>232</v>
      </c>
      <c r="BA24" s="46">
        <v>0.79800000000000004</v>
      </c>
      <c r="BB24" s="247" t="s">
        <v>233</v>
      </c>
      <c r="BC24" s="46">
        <v>6.8000000000000005E-2</v>
      </c>
      <c r="BD24" s="235" t="s">
        <v>234</v>
      </c>
      <c r="BE24" s="46">
        <v>0.06</v>
      </c>
      <c r="BF24" s="460">
        <v>0.9</v>
      </c>
      <c r="BG24" s="47">
        <v>10.1</v>
      </c>
      <c r="BH24" s="53">
        <v>0.09</v>
      </c>
      <c r="BI24" s="251">
        <v>0</v>
      </c>
      <c r="BJ24" s="251">
        <v>0</v>
      </c>
      <c r="BK24" s="251">
        <v>0</v>
      </c>
      <c r="BL24" s="251">
        <v>0</v>
      </c>
      <c r="BM24" s="251">
        <v>0</v>
      </c>
      <c r="BN24" s="251">
        <v>0</v>
      </c>
      <c r="BO24" s="251">
        <v>0</v>
      </c>
      <c r="BP24" s="251">
        <v>7.0849492699027877E-3</v>
      </c>
      <c r="BQ24" s="251">
        <v>0</v>
      </c>
      <c r="BR24" s="251">
        <v>0.9</v>
      </c>
      <c r="BS24" s="258">
        <v>0</v>
      </c>
      <c r="BT24" s="51">
        <v>0.43</v>
      </c>
      <c r="BU24" s="51"/>
      <c r="BV24" s="49"/>
      <c r="BW24" s="49"/>
    </row>
    <row r="25" spans="1:75" s="50" customFormat="1" ht="60">
      <c r="A25" s="27" t="s">
        <v>236</v>
      </c>
      <c r="B25" s="28" t="s">
        <v>49</v>
      </c>
      <c r="C25" s="28" t="s">
        <v>237</v>
      </c>
      <c r="D25" s="28" t="s">
        <v>69</v>
      </c>
      <c r="E25" s="27" t="s">
        <v>238</v>
      </c>
      <c r="F25" s="28" t="s">
        <v>239</v>
      </c>
      <c r="G25" s="27" t="s">
        <v>87</v>
      </c>
      <c r="H25" s="27" t="s">
        <v>98</v>
      </c>
      <c r="I25" s="29">
        <v>1</v>
      </c>
      <c r="J25" s="30" t="s">
        <v>74</v>
      </c>
      <c r="K25" s="33" t="s">
        <v>240</v>
      </c>
      <c r="L25" s="31" t="s">
        <v>241</v>
      </c>
      <c r="M25" s="31" t="s">
        <v>242</v>
      </c>
      <c r="N25" s="31" t="s">
        <v>243</v>
      </c>
      <c r="O25" s="33"/>
      <c r="P25" s="33"/>
      <c r="Q25" s="34">
        <v>1920</v>
      </c>
      <c r="R25" s="35">
        <v>0.4</v>
      </c>
      <c r="S25" s="36" t="s">
        <v>74</v>
      </c>
      <c r="T25" s="35">
        <v>8.8000000000000007</v>
      </c>
      <c r="U25" s="35">
        <v>8.8000000000000007</v>
      </c>
      <c r="V25" s="36"/>
      <c r="W25" s="37">
        <v>650</v>
      </c>
      <c r="X25" s="38"/>
      <c r="Y25" s="39">
        <v>2</v>
      </c>
      <c r="Z25" s="39" t="s">
        <v>74</v>
      </c>
      <c r="AA25" s="35"/>
      <c r="AB25" s="35"/>
      <c r="AC25" s="38" t="s">
        <v>74</v>
      </c>
      <c r="AD25" s="269"/>
      <c r="AE25" s="288">
        <v>36220</v>
      </c>
      <c r="AF25" s="216">
        <v>18.37</v>
      </c>
      <c r="AG25" s="215"/>
      <c r="AH25" s="40"/>
      <c r="AI25" s="223"/>
      <c r="AJ25" s="33" t="s">
        <v>78</v>
      </c>
      <c r="AK25" s="215">
        <v>28.5</v>
      </c>
      <c r="AL25" s="90"/>
      <c r="AM25" s="41"/>
      <c r="AN25" s="41"/>
      <c r="AO25" s="288">
        <v>40724</v>
      </c>
      <c r="AP25" s="215">
        <v>28.5</v>
      </c>
      <c r="AQ25" s="215"/>
      <c r="AR25" s="41"/>
      <c r="AS25" s="41"/>
      <c r="AT25" s="42" t="s">
        <v>244</v>
      </c>
      <c r="AU25" s="43" t="s">
        <v>103</v>
      </c>
      <c r="AV25" s="44">
        <v>0.08</v>
      </c>
      <c r="AW25" s="44">
        <v>7.3700000000000002E-2</v>
      </c>
      <c r="AX25" s="44">
        <v>9.2499999999999999E-2</v>
      </c>
      <c r="AY25" s="281">
        <v>3.515475735575091E-2</v>
      </c>
      <c r="AZ25" s="235" t="s">
        <v>245</v>
      </c>
      <c r="BA25" s="46">
        <v>0.123</v>
      </c>
      <c r="BB25" s="247" t="s">
        <v>246</v>
      </c>
      <c r="BC25" s="46">
        <v>8.2000000000000003E-2</v>
      </c>
      <c r="BD25" s="247" t="s">
        <v>247</v>
      </c>
      <c r="BE25" s="46">
        <v>6.2E-2</v>
      </c>
      <c r="BF25" s="61">
        <v>1</v>
      </c>
      <c r="BG25" s="47">
        <v>2</v>
      </c>
      <c r="BH25" s="48">
        <v>0</v>
      </c>
      <c r="BI25" s="46">
        <v>0.19</v>
      </c>
      <c r="BJ25" s="46">
        <v>0.35</v>
      </c>
      <c r="BK25" s="46">
        <v>0.24</v>
      </c>
      <c r="BL25" s="46">
        <v>0.14000000000000001</v>
      </c>
      <c r="BM25" s="46">
        <v>0.08</v>
      </c>
      <c r="BN25" s="46">
        <v>0</v>
      </c>
      <c r="BO25" s="46">
        <v>0</v>
      </c>
      <c r="BP25" s="46">
        <v>0</v>
      </c>
      <c r="BQ25" s="46">
        <v>0</v>
      </c>
      <c r="BR25" s="46">
        <v>0</v>
      </c>
      <c r="BS25" s="258" t="s">
        <v>128</v>
      </c>
      <c r="BT25" s="51">
        <v>1.72</v>
      </c>
      <c r="BU25" s="51"/>
      <c r="BV25" s="49"/>
      <c r="BW25" s="49"/>
    </row>
    <row r="26" spans="1:75" s="50" customFormat="1" ht="60">
      <c r="A26" s="27" t="s">
        <v>249</v>
      </c>
      <c r="B26" s="28" t="s">
        <v>49</v>
      </c>
      <c r="C26" s="28" t="s">
        <v>237</v>
      </c>
      <c r="D26" s="28" t="s">
        <v>69</v>
      </c>
      <c r="E26" s="27" t="s">
        <v>250</v>
      </c>
      <c r="F26" s="28" t="s">
        <v>239</v>
      </c>
      <c r="G26" s="27" t="s">
        <v>72</v>
      </c>
      <c r="H26" s="27" t="s">
        <v>98</v>
      </c>
      <c r="I26" s="29">
        <v>1</v>
      </c>
      <c r="J26" s="30" t="s">
        <v>74</v>
      </c>
      <c r="K26" s="33" t="s">
        <v>251</v>
      </c>
      <c r="L26" s="31" t="s">
        <v>76</v>
      </c>
      <c r="M26" s="31" t="s">
        <v>76</v>
      </c>
      <c r="N26" s="32" t="s">
        <v>197</v>
      </c>
      <c r="O26" s="33"/>
      <c r="P26" s="33"/>
      <c r="Q26" s="34">
        <v>1991</v>
      </c>
      <c r="R26" s="35">
        <v>0.3</v>
      </c>
      <c r="S26" s="36" t="s">
        <v>74</v>
      </c>
      <c r="T26" s="35">
        <v>23.53</v>
      </c>
      <c r="U26" s="35">
        <v>23.53</v>
      </c>
      <c r="V26" s="36"/>
      <c r="W26" s="37">
        <v>1650</v>
      </c>
      <c r="X26" s="38"/>
      <c r="Y26" s="39">
        <v>1</v>
      </c>
      <c r="Z26" s="39" t="s">
        <v>74</v>
      </c>
      <c r="AA26" s="35"/>
      <c r="AB26" s="35"/>
      <c r="AC26" s="38" t="s">
        <v>74</v>
      </c>
      <c r="AD26" s="269">
        <v>91</v>
      </c>
      <c r="AE26" s="288">
        <v>34274</v>
      </c>
      <c r="AF26" s="216">
        <v>70.510000000000005</v>
      </c>
      <c r="AG26" s="215"/>
      <c r="AH26" s="40"/>
      <c r="AI26" s="223"/>
      <c r="AJ26" s="33" t="s">
        <v>78</v>
      </c>
      <c r="AK26" s="215">
        <v>80.16</v>
      </c>
      <c r="AL26" s="90"/>
      <c r="AM26" s="41"/>
      <c r="AN26" s="41"/>
      <c r="AO26" s="288">
        <v>39994</v>
      </c>
      <c r="AP26" s="215">
        <v>85</v>
      </c>
      <c r="AQ26" s="215"/>
      <c r="AR26" s="41"/>
      <c r="AS26" s="41"/>
      <c r="AT26" s="42" t="s">
        <v>252</v>
      </c>
      <c r="AU26" s="43" t="s">
        <v>80</v>
      </c>
      <c r="AV26" s="44">
        <v>0.08</v>
      </c>
      <c r="AW26" s="44">
        <v>0.1053</v>
      </c>
      <c r="AX26" s="44">
        <v>9.7500000000000003E-2</v>
      </c>
      <c r="AY26" s="281">
        <v>-4.6781967677913205E-2</v>
      </c>
      <c r="AZ26" s="235" t="s">
        <v>245</v>
      </c>
      <c r="BA26" s="46">
        <v>0.995</v>
      </c>
      <c r="BB26" s="247"/>
      <c r="BC26" s="46"/>
      <c r="BD26" s="247"/>
      <c r="BE26" s="46"/>
      <c r="BF26" s="61">
        <v>1</v>
      </c>
      <c r="BG26" s="47">
        <v>2</v>
      </c>
      <c r="BH26" s="48">
        <v>0</v>
      </c>
      <c r="BI26" s="46">
        <v>0</v>
      </c>
      <c r="BJ26" s="46">
        <v>1</v>
      </c>
      <c r="BK26" s="46">
        <v>0</v>
      </c>
      <c r="BL26" s="46">
        <v>0</v>
      </c>
      <c r="BM26" s="46">
        <v>0</v>
      </c>
      <c r="BN26" s="46">
        <v>0</v>
      </c>
      <c r="BO26" s="46">
        <v>0</v>
      </c>
      <c r="BP26" s="46">
        <v>0</v>
      </c>
      <c r="BQ26" s="46">
        <v>0</v>
      </c>
      <c r="BR26" s="46">
        <v>0</v>
      </c>
      <c r="BS26" s="258">
        <v>1</v>
      </c>
      <c r="BT26" s="51">
        <v>8.42</v>
      </c>
      <c r="BU26" s="51"/>
      <c r="BV26" s="49"/>
      <c r="BW26" s="49"/>
    </row>
    <row r="27" spans="1:75" s="50" customFormat="1" ht="75">
      <c r="A27" s="27" t="s">
        <v>253</v>
      </c>
      <c r="B27" s="28" t="s">
        <v>49</v>
      </c>
      <c r="C27" s="28" t="s">
        <v>237</v>
      </c>
      <c r="D27" s="28" t="s">
        <v>69</v>
      </c>
      <c r="E27" s="27" t="s">
        <v>254</v>
      </c>
      <c r="F27" s="28" t="s">
        <v>239</v>
      </c>
      <c r="G27" s="27" t="s">
        <v>72</v>
      </c>
      <c r="H27" s="27" t="s">
        <v>98</v>
      </c>
      <c r="I27" s="29">
        <v>1</v>
      </c>
      <c r="J27" s="30" t="s">
        <v>74</v>
      </c>
      <c r="K27" s="33" t="s">
        <v>240</v>
      </c>
      <c r="L27" s="31" t="s">
        <v>255</v>
      </c>
      <c r="M27" s="31" t="s">
        <v>256</v>
      </c>
      <c r="N27" s="31" t="s">
        <v>257</v>
      </c>
      <c r="O27" s="33"/>
      <c r="P27" s="33"/>
      <c r="Q27" s="34">
        <v>1992</v>
      </c>
      <c r="R27" s="35">
        <v>2.1</v>
      </c>
      <c r="S27" s="36" t="s">
        <v>74</v>
      </c>
      <c r="T27" s="35">
        <v>76.62</v>
      </c>
      <c r="U27" s="35">
        <v>76.62</v>
      </c>
      <c r="V27" s="36"/>
      <c r="W27" s="37">
        <v>1250</v>
      </c>
      <c r="X27" s="38"/>
      <c r="Y27" s="39">
        <v>3</v>
      </c>
      <c r="Z27" s="39" t="s">
        <v>74</v>
      </c>
      <c r="AA27" s="35"/>
      <c r="AB27" s="35"/>
      <c r="AC27" s="38" t="s">
        <v>74</v>
      </c>
      <c r="AD27" s="269">
        <v>1041</v>
      </c>
      <c r="AE27" s="288">
        <v>36767</v>
      </c>
      <c r="AF27" s="216">
        <v>402.16500000000002</v>
      </c>
      <c r="AG27" s="215"/>
      <c r="AH27" s="40"/>
      <c r="AI27" s="223"/>
      <c r="AJ27" s="33" t="s">
        <v>78</v>
      </c>
      <c r="AK27" s="215">
        <v>385</v>
      </c>
      <c r="AL27" s="90"/>
      <c r="AM27" s="41"/>
      <c r="AN27" s="41"/>
      <c r="AO27" s="288">
        <v>39994</v>
      </c>
      <c r="AP27" s="215">
        <v>340</v>
      </c>
      <c r="AQ27" s="215"/>
      <c r="AR27" s="41"/>
      <c r="AS27" s="41"/>
      <c r="AT27" s="42" t="s">
        <v>258</v>
      </c>
      <c r="AU27" s="43" t="s">
        <v>80</v>
      </c>
      <c r="AV27" s="44">
        <v>7.7499999999999999E-2</v>
      </c>
      <c r="AW27" s="44">
        <v>8.7900000000000006E-2</v>
      </c>
      <c r="AX27" s="44">
        <v>9.2999999999999999E-2</v>
      </c>
      <c r="AY27" s="281">
        <v>-3.6746143057503566E-2</v>
      </c>
      <c r="AZ27" s="235" t="s">
        <v>259</v>
      </c>
      <c r="BA27" s="46">
        <v>0.22</v>
      </c>
      <c r="BB27" s="247" t="s">
        <v>260</v>
      </c>
      <c r="BC27" s="46">
        <v>0.17599999999999999</v>
      </c>
      <c r="BD27" s="235" t="s">
        <v>234</v>
      </c>
      <c r="BE27" s="46">
        <v>0.10299999999999999</v>
      </c>
      <c r="BF27" s="61">
        <v>0.98399999999999999</v>
      </c>
      <c r="BG27" s="47">
        <v>5.7</v>
      </c>
      <c r="BH27" s="48">
        <v>0.01</v>
      </c>
      <c r="BI27" s="46">
        <v>0.04</v>
      </c>
      <c r="BJ27" s="46">
        <v>0.03</v>
      </c>
      <c r="BK27" s="46">
        <v>7.0000000000000007E-2</v>
      </c>
      <c r="BL27" s="46">
        <v>0.03</v>
      </c>
      <c r="BM27" s="46">
        <v>0.37</v>
      </c>
      <c r="BN27" s="46">
        <v>7.0000000000000007E-2</v>
      </c>
      <c r="BO27" s="46">
        <v>0.03</v>
      </c>
      <c r="BP27" s="46">
        <v>0.19</v>
      </c>
      <c r="BQ27" s="46">
        <v>0.01</v>
      </c>
      <c r="BR27" s="46">
        <v>0.15</v>
      </c>
      <c r="BS27" s="258" t="s">
        <v>128</v>
      </c>
      <c r="BT27" s="51">
        <v>27.09</v>
      </c>
      <c r="BU27" s="51"/>
      <c r="BV27" s="49"/>
      <c r="BW27" s="49"/>
    </row>
    <row r="28" spans="1:75" s="50" customFormat="1" ht="75">
      <c r="A28" s="27" t="s">
        <v>261</v>
      </c>
      <c r="B28" s="28" t="s">
        <v>49</v>
      </c>
      <c r="C28" s="28" t="s">
        <v>262</v>
      </c>
      <c r="D28" s="28" t="s">
        <v>69</v>
      </c>
      <c r="E28" s="27" t="s">
        <v>263</v>
      </c>
      <c r="F28" s="28" t="s">
        <v>264</v>
      </c>
      <c r="G28" s="27" t="s">
        <v>153</v>
      </c>
      <c r="H28" s="27" t="s">
        <v>98</v>
      </c>
      <c r="I28" s="29">
        <v>1</v>
      </c>
      <c r="J28" s="30" t="s">
        <v>74</v>
      </c>
      <c r="K28" s="33" t="s">
        <v>265</v>
      </c>
      <c r="L28" s="32" t="s">
        <v>101</v>
      </c>
      <c r="M28" s="32" t="s">
        <v>266</v>
      </c>
      <c r="N28" s="32" t="s">
        <v>76</v>
      </c>
      <c r="O28" s="33"/>
      <c r="P28" s="33"/>
      <c r="Q28" s="34">
        <v>2003</v>
      </c>
      <c r="R28" s="35">
        <v>0.6</v>
      </c>
      <c r="S28" s="36" t="s">
        <v>74</v>
      </c>
      <c r="T28" s="35">
        <v>47.25</v>
      </c>
      <c r="U28" s="35">
        <v>47.25</v>
      </c>
      <c r="V28" s="36"/>
      <c r="W28" s="37">
        <v>2000</v>
      </c>
      <c r="X28" s="38"/>
      <c r="Y28" s="39">
        <v>1</v>
      </c>
      <c r="Z28" s="39" t="s">
        <v>74</v>
      </c>
      <c r="AA28" s="35"/>
      <c r="AB28" s="35"/>
      <c r="AC28" s="38" t="s">
        <v>74</v>
      </c>
      <c r="AD28" s="269">
        <v>247</v>
      </c>
      <c r="AE28" s="288">
        <v>36921</v>
      </c>
      <c r="AF28" s="216">
        <v>240.59</v>
      </c>
      <c r="AG28" s="215"/>
      <c r="AH28" s="40"/>
      <c r="AI28" s="223"/>
      <c r="AJ28" s="33" t="s">
        <v>78</v>
      </c>
      <c r="AK28" s="215">
        <v>441</v>
      </c>
      <c r="AL28" s="90"/>
      <c r="AM28" s="41"/>
      <c r="AN28" s="41"/>
      <c r="AO28" s="288">
        <v>40359</v>
      </c>
      <c r="AP28" s="215">
        <v>425</v>
      </c>
      <c r="AQ28" s="215"/>
      <c r="AR28" s="41"/>
      <c r="AS28" s="41"/>
      <c r="AT28" s="42" t="s">
        <v>267</v>
      </c>
      <c r="AU28" s="43" t="s">
        <v>103</v>
      </c>
      <c r="AV28" s="44">
        <v>7.7499999999999999E-2</v>
      </c>
      <c r="AW28" s="44">
        <v>7.1900000000000006E-2</v>
      </c>
      <c r="AX28" s="44">
        <v>9.2499999999999999E-2</v>
      </c>
      <c r="AY28" s="281">
        <v>-0.13712006601567883</v>
      </c>
      <c r="AZ28" s="235" t="s">
        <v>268</v>
      </c>
      <c r="BA28" s="46">
        <v>0.86</v>
      </c>
      <c r="BB28" s="247" t="s">
        <v>269</v>
      </c>
      <c r="BC28" s="46">
        <v>7.5999999999999998E-2</v>
      </c>
      <c r="BD28" s="247" t="s">
        <v>270</v>
      </c>
      <c r="BE28" s="46">
        <v>3.1E-2</v>
      </c>
      <c r="BF28" s="61">
        <v>1</v>
      </c>
      <c r="BG28" s="47">
        <v>6.2</v>
      </c>
      <c r="BH28" s="48">
        <v>0</v>
      </c>
      <c r="BI28" s="46">
        <v>0</v>
      </c>
      <c r="BJ28" s="46">
        <v>0.02</v>
      </c>
      <c r="BK28" s="46">
        <v>0.17</v>
      </c>
      <c r="BL28" s="46">
        <v>0.09</v>
      </c>
      <c r="BM28" s="46">
        <v>0</v>
      </c>
      <c r="BN28" s="46">
        <v>0</v>
      </c>
      <c r="BO28" s="46">
        <v>0</v>
      </c>
      <c r="BP28" s="46">
        <v>0.72</v>
      </c>
      <c r="BQ28" s="46">
        <v>0</v>
      </c>
      <c r="BR28" s="46">
        <v>0</v>
      </c>
      <c r="BS28" s="258" t="s">
        <v>271</v>
      </c>
      <c r="BT28" s="51">
        <v>29</v>
      </c>
      <c r="BU28" s="51"/>
      <c r="BV28" s="49"/>
      <c r="BW28" s="49"/>
    </row>
    <row r="29" spans="1:75" s="50" customFormat="1" ht="45">
      <c r="A29" s="27" t="s">
        <v>273</v>
      </c>
      <c r="B29" s="28" t="s">
        <v>49</v>
      </c>
      <c r="C29" s="28" t="s">
        <v>274</v>
      </c>
      <c r="D29" s="28" t="s">
        <v>275</v>
      </c>
      <c r="E29" s="27" t="s">
        <v>276</v>
      </c>
      <c r="F29" s="28" t="s">
        <v>277</v>
      </c>
      <c r="G29" s="27" t="s">
        <v>153</v>
      </c>
      <c r="H29" s="27" t="s">
        <v>98</v>
      </c>
      <c r="I29" s="29">
        <v>1</v>
      </c>
      <c r="J29" s="30" t="s">
        <v>74</v>
      </c>
      <c r="K29" s="33" t="s">
        <v>278</v>
      </c>
      <c r="L29" s="54"/>
      <c r="M29" s="54"/>
      <c r="N29" s="54"/>
      <c r="O29" s="33"/>
      <c r="P29" s="33"/>
      <c r="Q29" s="34">
        <v>2005</v>
      </c>
      <c r="R29" s="35">
        <v>0.5</v>
      </c>
      <c r="S29" s="36" t="s">
        <v>74</v>
      </c>
      <c r="T29" s="35">
        <v>19.579999999999998</v>
      </c>
      <c r="U29" s="35">
        <v>19.579999999999998</v>
      </c>
      <c r="V29" s="36"/>
      <c r="W29" s="37">
        <v>1315</v>
      </c>
      <c r="X29" s="38"/>
      <c r="Y29" s="39">
        <v>1</v>
      </c>
      <c r="Z29" s="39" t="s">
        <v>74</v>
      </c>
      <c r="AA29" s="35"/>
      <c r="AB29" s="35"/>
      <c r="AC29" s="38" t="s">
        <v>74</v>
      </c>
      <c r="AD29" s="269">
        <v>194</v>
      </c>
      <c r="AE29" s="288">
        <v>38599</v>
      </c>
      <c r="AF29" s="216">
        <v>87.5</v>
      </c>
      <c r="AG29" s="215"/>
      <c r="AH29" s="40"/>
      <c r="AI29" s="55">
        <v>113.319</v>
      </c>
      <c r="AJ29" s="33" t="s">
        <v>78</v>
      </c>
      <c r="AK29" s="215">
        <v>94.974057055309629</v>
      </c>
      <c r="AL29" s="90"/>
      <c r="AM29" s="41"/>
      <c r="AN29" s="41">
        <v>123</v>
      </c>
      <c r="AO29" s="288">
        <v>40359</v>
      </c>
      <c r="AP29" s="215">
        <v>99.2</v>
      </c>
      <c r="AQ29" s="215"/>
      <c r="AR29" s="41"/>
      <c r="AS29" s="41">
        <v>128.5</v>
      </c>
      <c r="AT29" s="42" t="s">
        <v>279</v>
      </c>
      <c r="AU29" s="43" t="s">
        <v>173</v>
      </c>
      <c r="AV29" s="44">
        <v>8.5000000000000006E-2</v>
      </c>
      <c r="AW29" s="44">
        <v>8.6300000000000002E-2</v>
      </c>
      <c r="AX29" s="44">
        <v>9.7500000000000003E-2</v>
      </c>
      <c r="AY29" s="281">
        <v>6.6841779315351957E-3</v>
      </c>
      <c r="AZ29" s="235" t="s">
        <v>280</v>
      </c>
      <c r="BA29" s="46">
        <v>0.442</v>
      </c>
      <c r="BB29" s="247" t="s">
        <v>210</v>
      </c>
      <c r="BC29" s="46">
        <v>0.26400000000000001</v>
      </c>
      <c r="BD29" s="247" t="s">
        <v>281</v>
      </c>
      <c r="BE29" s="46">
        <v>0.26300000000000001</v>
      </c>
      <c r="BF29" s="61">
        <v>1</v>
      </c>
      <c r="BG29" s="47">
        <v>4.8</v>
      </c>
      <c r="BH29" s="48">
        <v>0</v>
      </c>
      <c r="BI29" s="46">
        <v>0.01</v>
      </c>
      <c r="BJ29" s="46">
        <v>0</v>
      </c>
      <c r="BK29" s="46">
        <v>0</v>
      </c>
      <c r="BL29" s="46">
        <v>0.28999999999999998</v>
      </c>
      <c r="BM29" s="46">
        <v>0.26</v>
      </c>
      <c r="BN29" s="46">
        <v>0</v>
      </c>
      <c r="BO29" s="46">
        <v>0.44</v>
      </c>
      <c r="BP29" s="46">
        <v>0</v>
      </c>
      <c r="BQ29" s="46">
        <v>0</v>
      </c>
      <c r="BR29" s="46">
        <v>0</v>
      </c>
      <c r="BS29" s="258" t="s">
        <v>128</v>
      </c>
      <c r="BT29" s="51">
        <v>8.6999999999999993</v>
      </c>
      <c r="BU29" s="51"/>
      <c r="BV29" s="49"/>
      <c r="BW29" s="56">
        <v>11.267287438050692</v>
      </c>
    </row>
    <row r="30" spans="1:75" s="50" customFormat="1" ht="45">
      <c r="A30" s="27" t="s">
        <v>211</v>
      </c>
      <c r="B30" s="28" t="s">
        <v>282</v>
      </c>
      <c r="C30" s="28" t="s">
        <v>95</v>
      </c>
      <c r="D30" s="28" t="s">
        <v>69</v>
      </c>
      <c r="E30" s="27" t="s">
        <v>283</v>
      </c>
      <c r="F30" s="28" t="s">
        <v>152</v>
      </c>
      <c r="G30" s="27" t="s">
        <v>284</v>
      </c>
      <c r="H30" s="27" t="s">
        <v>98</v>
      </c>
      <c r="I30" s="29">
        <v>1</v>
      </c>
      <c r="J30" s="30" t="s">
        <v>74</v>
      </c>
      <c r="K30" s="33" t="s">
        <v>155</v>
      </c>
      <c r="L30" s="54"/>
      <c r="M30" s="54"/>
      <c r="N30" s="54"/>
      <c r="O30" s="33"/>
      <c r="P30" s="33"/>
      <c r="Q30" s="34">
        <v>1977</v>
      </c>
      <c r="R30" s="35" t="s">
        <v>74</v>
      </c>
      <c r="S30" s="36"/>
      <c r="T30" s="35"/>
      <c r="U30" s="35"/>
      <c r="V30" s="36"/>
      <c r="W30" s="37"/>
      <c r="X30" s="38"/>
      <c r="Y30" s="39">
        <v>1</v>
      </c>
      <c r="Z30" s="39" t="s">
        <v>74</v>
      </c>
      <c r="AA30" s="35"/>
      <c r="AB30" s="35"/>
      <c r="AC30" s="38" t="s">
        <v>74</v>
      </c>
      <c r="AD30" s="269">
        <v>785</v>
      </c>
      <c r="AE30" s="288">
        <v>32021</v>
      </c>
      <c r="AF30" s="216">
        <v>30.75</v>
      </c>
      <c r="AG30" s="215"/>
      <c r="AH30" s="40"/>
      <c r="AI30" s="223"/>
      <c r="AJ30" s="33" t="s">
        <v>78</v>
      </c>
      <c r="AK30" s="215">
        <v>60</v>
      </c>
      <c r="AL30" s="90"/>
      <c r="AM30" s="41"/>
      <c r="AN30" s="41"/>
      <c r="AO30" s="288">
        <v>40359</v>
      </c>
      <c r="AP30" s="215">
        <v>60</v>
      </c>
      <c r="AQ30" s="215"/>
      <c r="AR30" s="41"/>
      <c r="AS30" s="232"/>
      <c r="AT30" s="42" t="s">
        <v>207</v>
      </c>
      <c r="AU30" s="43" t="s">
        <v>80</v>
      </c>
      <c r="AV30" s="44">
        <v>7.7499999999999999E-2</v>
      </c>
      <c r="AW30" s="44">
        <v>7.6700000000000004E-2</v>
      </c>
      <c r="AX30" s="44">
        <v>9.1300000000000006E-2</v>
      </c>
      <c r="AY30" s="281"/>
      <c r="AZ30" s="235" t="s">
        <v>234</v>
      </c>
      <c r="BA30" s="46">
        <v>1</v>
      </c>
      <c r="BB30" s="247"/>
      <c r="BC30" s="46"/>
      <c r="BD30" s="247"/>
      <c r="BE30" s="46"/>
      <c r="BF30" s="61">
        <v>1</v>
      </c>
      <c r="BG30" s="47">
        <v>10</v>
      </c>
      <c r="BH30" s="48">
        <v>0</v>
      </c>
      <c r="BI30" s="46">
        <v>0</v>
      </c>
      <c r="BJ30" s="46">
        <v>0</v>
      </c>
      <c r="BK30" s="46">
        <v>0</v>
      </c>
      <c r="BL30" s="46">
        <v>0</v>
      </c>
      <c r="BM30" s="46">
        <v>0</v>
      </c>
      <c r="BN30" s="46">
        <v>0</v>
      </c>
      <c r="BO30" s="46">
        <v>0</v>
      </c>
      <c r="BP30" s="46">
        <v>0</v>
      </c>
      <c r="BQ30" s="46">
        <v>0</v>
      </c>
      <c r="BR30" s="46">
        <v>1</v>
      </c>
      <c r="BS30" s="258" t="s">
        <v>128</v>
      </c>
      <c r="BT30" s="51">
        <v>4.5999999999999996</v>
      </c>
      <c r="BU30" s="51"/>
      <c r="BV30" s="57"/>
      <c r="BW30" s="49"/>
    </row>
    <row r="31" spans="1:75" s="50" customFormat="1" ht="60">
      <c r="A31" s="27" t="s">
        <v>285</v>
      </c>
      <c r="B31" s="28" t="s">
        <v>282</v>
      </c>
      <c r="C31" s="28" t="s">
        <v>237</v>
      </c>
      <c r="D31" s="28" t="s">
        <v>69</v>
      </c>
      <c r="E31" s="27" t="s">
        <v>286</v>
      </c>
      <c r="F31" s="28" t="s">
        <v>239</v>
      </c>
      <c r="G31" s="27" t="s">
        <v>284</v>
      </c>
      <c r="H31" s="27" t="s">
        <v>98</v>
      </c>
      <c r="I31" s="29">
        <v>1</v>
      </c>
      <c r="J31" s="30" t="s">
        <v>74</v>
      </c>
      <c r="K31" s="33" t="s">
        <v>287</v>
      </c>
      <c r="L31" s="54"/>
      <c r="M31" s="54"/>
      <c r="N31" s="54"/>
      <c r="O31" s="33"/>
      <c r="P31" s="33"/>
      <c r="Q31" s="34">
        <v>1998</v>
      </c>
      <c r="R31" s="35" t="s">
        <v>74</v>
      </c>
      <c r="S31" s="36"/>
      <c r="T31" s="35"/>
      <c r="U31" s="35"/>
      <c r="V31" s="36"/>
      <c r="W31" s="37"/>
      <c r="X31" s="38"/>
      <c r="Y31" s="39">
        <v>1</v>
      </c>
      <c r="Z31" s="39" t="s">
        <v>74</v>
      </c>
      <c r="AA31" s="35"/>
      <c r="AB31" s="35"/>
      <c r="AC31" s="38" t="s">
        <v>74</v>
      </c>
      <c r="AD31" s="269">
        <v>539</v>
      </c>
      <c r="AE31" s="288">
        <v>35947</v>
      </c>
      <c r="AF31" s="216">
        <v>21.77</v>
      </c>
      <c r="AG31" s="215"/>
      <c r="AH31" s="58"/>
      <c r="AI31" s="223"/>
      <c r="AJ31" s="33" t="s">
        <v>78</v>
      </c>
      <c r="AK31" s="215">
        <v>29.5</v>
      </c>
      <c r="AL31" s="90"/>
      <c r="AM31" s="41"/>
      <c r="AN31" s="41"/>
      <c r="AO31" s="288">
        <v>40724</v>
      </c>
      <c r="AP31" s="215">
        <v>29.5</v>
      </c>
      <c r="AQ31" s="215"/>
      <c r="AR31" s="41"/>
      <c r="AS31" s="41"/>
      <c r="AT31" s="42" t="s">
        <v>244</v>
      </c>
      <c r="AU31" s="43" t="s">
        <v>103</v>
      </c>
      <c r="AV31" s="44">
        <v>0.08</v>
      </c>
      <c r="AW31" s="44">
        <v>7.22E-2</v>
      </c>
      <c r="AX31" s="44">
        <v>9.7500000000000003E-2</v>
      </c>
      <c r="AY31" s="281"/>
      <c r="AZ31" s="235" t="s">
        <v>234</v>
      </c>
      <c r="BA31" s="46">
        <v>0.64300000000000002</v>
      </c>
      <c r="BB31" s="247" t="s">
        <v>288</v>
      </c>
      <c r="BC31" s="46">
        <v>0.32200000000000001</v>
      </c>
      <c r="BD31" s="247" t="s">
        <v>289</v>
      </c>
      <c r="BE31" s="46">
        <v>2.5000000000000001E-2</v>
      </c>
      <c r="BF31" s="61">
        <v>1</v>
      </c>
      <c r="BG31" s="47">
        <v>9.8000000000000007</v>
      </c>
      <c r="BH31" s="48">
        <v>0</v>
      </c>
      <c r="BI31" s="46">
        <v>0</v>
      </c>
      <c r="BJ31" s="46">
        <v>0</v>
      </c>
      <c r="BK31" s="46">
        <v>0.02</v>
      </c>
      <c r="BL31" s="46">
        <v>0.01</v>
      </c>
      <c r="BM31" s="46">
        <v>0</v>
      </c>
      <c r="BN31" s="46">
        <v>0</v>
      </c>
      <c r="BO31" s="46">
        <v>0</v>
      </c>
      <c r="BP31" s="46">
        <v>0</v>
      </c>
      <c r="BQ31" s="46">
        <v>0</v>
      </c>
      <c r="BR31" s="46">
        <v>0.97</v>
      </c>
      <c r="BS31" s="258">
        <v>0</v>
      </c>
      <c r="BT31" s="51">
        <v>2.11</v>
      </c>
      <c r="BU31" s="51"/>
      <c r="BV31" s="49"/>
      <c r="BW31" s="49"/>
    </row>
    <row r="32" spans="1:75" s="50" customFormat="1" ht="60">
      <c r="A32" s="27" t="s">
        <v>290</v>
      </c>
      <c r="B32" s="28" t="s">
        <v>282</v>
      </c>
      <c r="C32" s="28" t="s">
        <v>237</v>
      </c>
      <c r="D32" s="28" t="s">
        <v>69</v>
      </c>
      <c r="E32" s="27" t="s">
        <v>291</v>
      </c>
      <c r="F32" s="28" t="s">
        <v>239</v>
      </c>
      <c r="G32" s="27" t="s">
        <v>284</v>
      </c>
      <c r="H32" s="27" t="s">
        <v>98</v>
      </c>
      <c r="I32" s="29">
        <v>1</v>
      </c>
      <c r="J32" s="30" t="s">
        <v>74</v>
      </c>
      <c r="K32" s="33" t="s">
        <v>287</v>
      </c>
      <c r="L32" s="54"/>
      <c r="M32" s="54"/>
      <c r="N32" s="54"/>
      <c r="O32" s="33"/>
      <c r="P32" s="33"/>
      <c r="Q32" s="34">
        <v>1998</v>
      </c>
      <c r="R32" s="35" t="s">
        <v>74</v>
      </c>
      <c r="S32" s="36"/>
      <c r="T32" s="35"/>
      <c r="U32" s="35"/>
      <c r="V32" s="36"/>
      <c r="W32" s="37"/>
      <c r="X32" s="38"/>
      <c r="Y32" s="39">
        <v>1</v>
      </c>
      <c r="Z32" s="39" t="s">
        <v>74</v>
      </c>
      <c r="AA32" s="35"/>
      <c r="AB32" s="35"/>
      <c r="AC32" s="38" t="s">
        <v>74</v>
      </c>
      <c r="AD32" s="269">
        <v>1071</v>
      </c>
      <c r="AE32" s="288">
        <v>36220</v>
      </c>
      <c r="AF32" s="216">
        <v>47.79</v>
      </c>
      <c r="AG32" s="215"/>
      <c r="AH32" s="59"/>
      <c r="AI32" s="223"/>
      <c r="AJ32" s="33" t="s">
        <v>78</v>
      </c>
      <c r="AK32" s="215">
        <v>54</v>
      </c>
      <c r="AL32" s="90"/>
      <c r="AM32" s="41"/>
      <c r="AN32" s="41"/>
      <c r="AO32" s="288">
        <v>40724</v>
      </c>
      <c r="AP32" s="215">
        <v>54</v>
      </c>
      <c r="AQ32" s="215"/>
      <c r="AR32" s="41"/>
      <c r="AS32" s="41"/>
      <c r="AT32" s="42" t="s">
        <v>244</v>
      </c>
      <c r="AU32" s="43" t="s">
        <v>103</v>
      </c>
      <c r="AV32" s="44">
        <v>0.08</v>
      </c>
      <c r="AW32" s="44">
        <v>8.5500000000000007E-2</v>
      </c>
      <c r="AX32" s="44">
        <v>9.7500000000000003E-2</v>
      </c>
      <c r="AY32" s="281"/>
      <c r="AZ32" s="235" t="s">
        <v>234</v>
      </c>
      <c r="BA32" s="46">
        <v>1</v>
      </c>
      <c r="BB32" s="247"/>
      <c r="BC32" s="46"/>
      <c r="BD32" s="247"/>
      <c r="BE32" s="46"/>
      <c r="BF32" s="61">
        <v>1</v>
      </c>
      <c r="BG32" s="47">
        <v>10</v>
      </c>
      <c r="BH32" s="48">
        <v>0</v>
      </c>
      <c r="BI32" s="46">
        <v>0</v>
      </c>
      <c r="BJ32" s="46">
        <v>0</v>
      </c>
      <c r="BK32" s="46">
        <v>0</v>
      </c>
      <c r="BL32" s="46">
        <v>0</v>
      </c>
      <c r="BM32" s="46">
        <v>0</v>
      </c>
      <c r="BN32" s="46">
        <v>0</v>
      </c>
      <c r="BO32" s="46">
        <v>0</v>
      </c>
      <c r="BP32" s="46">
        <v>0</v>
      </c>
      <c r="BQ32" s="46">
        <v>0</v>
      </c>
      <c r="BR32" s="46">
        <v>1</v>
      </c>
      <c r="BS32" s="258">
        <v>0</v>
      </c>
      <c r="BT32" s="51">
        <v>4.51</v>
      </c>
      <c r="BU32" s="51"/>
      <c r="BV32" s="49"/>
      <c r="BW32" s="49"/>
    </row>
    <row r="33" spans="1:75" s="60" customFormat="1" ht="75">
      <c r="A33" s="27" t="s">
        <v>292</v>
      </c>
      <c r="B33" s="28" t="s">
        <v>282</v>
      </c>
      <c r="C33" s="28" t="s">
        <v>237</v>
      </c>
      <c r="D33" s="28" t="s">
        <v>69</v>
      </c>
      <c r="E33" s="27" t="s">
        <v>293</v>
      </c>
      <c r="F33" s="28" t="s">
        <v>239</v>
      </c>
      <c r="G33" s="27" t="s">
        <v>284</v>
      </c>
      <c r="H33" s="27" t="s">
        <v>73</v>
      </c>
      <c r="I33" s="29">
        <v>1</v>
      </c>
      <c r="J33" s="30" t="s">
        <v>74</v>
      </c>
      <c r="K33" s="33" t="s">
        <v>294</v>
      </c>
      <c r="L33" s="54"/>
      <c r="M33" s="54"/>
      <c r="N33" s="54"/>
      <c r="O33" s="33"/>
      <c r="P33" s="33"/>
      <c r="Q33" s="34">
        <v>1965</v>
      </c>
      <c r="R33" s="35" t="s">
        <v>74</v>
      </c>
      <c r="S33" s="36" t="s">
        <v>74</v>
      </c>
      <c r="T33" s="35">
        <v>0.32</v>
      </c>
      <c r="U33" s="35">
        <v>0.32</v>
      </c>
      <c r="V33" s="36"/>
      <c r="W33" s="37"/>
      <c r="X33" s="38"/>
      <c r="Y33" s="39">
        <v>1</v>
      </c>
      <c r="Z33" s="39" t="s">
        <v>74</v>
      </c>
      <c r="AA33" s="35"/>
      <c r="AB33" s="35"/>
      <c r="AC33" s="38" t="s">
        <v>74</v>
      </c>
      <c r="AD33" s="269">
        <v>942</v>
      </c>
      <c r="AE33" s="288">
        <v>30987</v>
      </c>
      <c r="AF33" s="216">
        <v>17.170000000000002</v>
      </c>
      <c r="AG33" s="215"/>
      <c r="AH33" s="40"/>
      <c r="AI33" s="223"/>
      <c r="AJ33" s="33" t="s">
        <v>78</v>
      </c>
      <c r="AK33" s="215">
        <v>39.200000000000003</v>
      </c>
      <c r="AL33" s="90"/>
      <c r="AM33" s="41"/>
      <c r="AN33" s="41"/>
      <c r="AO33" s="288">
        <v>40724</v>
      </c>
      <c r="AP33" s="215">
        <v>39.200000000000003</v>
      </c>
      <c r="AQ33" s="215"/>
      <c r="AR33" s="41"/>
      <c r="AS33" s="41"/>
      <c r="AT33" s="42" t="s">
        <v>252</v>
      </c>
      <c r="AU33" s="43" t="s">
        <v>80</v>
      </c>
      <c r="AV33" s="44">
        <v>8.7499999999999994E-2</v>
      </c>
      <c r="AW33" s="44">
        <v>9.9299999999999999E-2</v>
      </c>
      <c r="AX33" s="44">
        <v>9.7500000000000003E-2</v>
      </c>
      <c r="AY33" s="281"/>
      <c r="AZ33" s="235" t="s">
        <v>234</v>
      </c>
      <c r="BA33" s="46">
        <v>0.98399999999999999</v>
      </c>
      <c r="BB33" s="247" t="s">
        <v>295</v>
      </c>
      <c r="BC33" s="46">
        <v>1.6E-2</v>
      </c>
      <c r="BD33" s="247"/>
      <c r="BE33" s="46"/>
      <c r="BF33" s="61">
        <v>1</v>
      </c>
      <c r="BG33" s="47">
        <v>9.9</v>
      </c>
      <c r="BH33" s="48">
        <v>0</v>
      </c>
      <c r="BI33" s="46">
        <v>0</v>
      </c>
      <c r="BJ33" s="46">
        <v>0</v>
      </c>
      <c r="BK33" s="46">
        <v>0.02</v>
      </c>
      <c r="BL33" s="46">
        <v>0</v>
      </c>
      <c r="BM33" s="46">
        <v>0</v>
      </c>
      <c r="BN33" s="46">
        <v>0</v>
      </c>
      <c r="BO33" s="46">
        <v>0</v>
      </c>
      <c r="BP33" s="46">
        <v>0</v>
      </c>
      <c r="BQ33" s="46">
        <v>0</v>
      </c>
      <c r="BR33" s="46">
        <v>0.98</v>
      </c>
      <c r="BS33" s="258">
        <v>0</v>
      </c>
      <c r="BT33" s="51">
        <v>3.75</v>
      </c>
      <c r="BU33" s="51"/>
      <c r="BV33" s="49"/>
      <c r="BW33" s="49"/>
    </row>
    <row r="34" spans="1:75" s="28" customFormat="1" ht="75">
      <c r="A34" s="27" t="s">
        <v>296</v>
      </c>
      <c r="B34" s="27" t="s">
        <v>50</v>
      </c>
      <c r="C34" s="27" t="s">
        <v>95</v>
      </c>
      <c r="D34" s="27" t="s">
        <v>69</v>
      </c>
      <c r="E34" s="27" t="s">
        <v>297</v>
      </c>
      <c r="F34" s="28" t="s">
        <v>298</v>
      </c>
      <c r="G34" s="27" t="s">
        <v>299</v>
      </c>
      <c r="H34" s="27" t="s">
        <v>98</v>
      </c>
      <c r="I34" s="61">
        <v>1</v>
      </c>
      <c r="J34" s="30" t="s">
        <v>74</v>
      </c>
      <c r="K34" s="33" t="s">
        <v>300</v>
      </c>
      <c r="L34" s="33"/>
      <c r="M34" s="33"/>
      <c r="N34" s="33"/>
      <c r="O34" s="33"/>
      <c r="P34" s="33"/>
      <c r="Q34" s="34">
        <v>1999</v>
      </c>
      <c r="R34" s="35">
        <v>1.9</v>
      </c>
      <c r="S34" s="36"/>
      <c r="T34" s="62">
        <v>9.6280000000000001</v>
      </c>
      <c r="U34" s="35">
        <v>9.6280000000000001</v>
      </c>
      <c r="V34" s="36"/>
      <c r="W34" s="37"/>
      <c r="X34" s="48">
        <v>0.51763440860215049</v>
      </c>
      <c r="Y34" s="39">
        <v>1</v>
      </c>
      <c r="Z34" s="39">
        <v>1</v>
      </c>
      <c r="AA34" s="35">
        <v>9.6280000000000001</v>
      </c>
      <c r="AB34" s="36"/>
      <c r="AC34" s="48">
        <v>6.0864146240132942E-2</v>
      </c>
      <c r="AD34" s="269">
        <v>54</v>
      </c>
      <c r="AE34" s="289">
        <v>35977</v>
      </c>
      <c r="AF34" s="215">
        <v>11.403482670000001</v>
      </c>
      <c r="AG34" s="215"/>
      <c r="AH34" s="40"/>
      <c r="AI34" s="223"/>
      <c r="AJ34" s="33" t="s">
        <v>78</v>
      </c>
      <c r="AK34" s="215">
        <v>12.5</v>
      </c>
      <c r="AL34" s="90"/>
      <c r="AM34" s="41"/>
      <c r="AN34" s="41"/>
      <c r="AO34" s="289">
        <v>40178</v>
      </c>
      <c r="AP34" s="215">
        <v>11.5</v>
      </c>
      <c r="AQ34" s="215"/>
      <c r="AR34" s="41"/>
      <c r="AS34" s="41"/>
      <c r="AT34" s="42" t="s">
        <v>301</v>
      </c>
      <c r="AU34" s="43" t="s">
        <v>138</v>
      </c>
      <c r="AV34" s="44">
        <v>8.5000000000000006E-2</v>
      </c>
      <c r="AW34" s="44">
        <v>8.3503642824707028E-2</v>
      </c>
      <c r="AX34" s="44">
        <v>9.5000000000000001E-2</v>
      </c>
      <c r="AY34" s="44">
        <v>-2.1688168522443263E-2</v>
      </c>
      <c r="AZ34" s="236" t="s">
        <v>302</v>
      </c>
      <c r="BA34" s="46">
        <v>1</v>
      </c>
      <c r="BB34" s="248" t="s">
        <v>74</v>
      </c>
      <c r="BC34" s="46" t="s">
        <v>74</v>
      </c>
      <c r="BD34" s="248" t="s">
        <v>74</v>
      </c>
      <c r="BE34" s="46" t="s">
        <v>74</v>
      </c>
      <c r="BF34" s="61">
        <v>1</v>
      </c>
      <c r="BG34" s="47">
        <v>3.0833333333333335</v>
      </c>
      <c r="BH34" s="46">
        <v>0</v>
      </c>
      <c r="BI34" s="46">
        <v>0</v>
      </c>
      <c r="BJ34" s="46">
        <v>0</v>
      </c>
      <c r="BK34" s="46">
        <v>0</v>
      </c>
      <c r="BL34" s="46">
        <v>1</v>
      </c>
      <c r="BM34" s="46">
        <v>0</v>
      </c>
      <c r="BN34" s="46">
        <v>0</v>
      </c>
      <c r="BO34" s="46">
        <v>0</v>
      </c>
      <c r="BP34" s="46">
        <v>0</v>
      </c>
      <c r="BQ34" s="46">
        <v>0</v>
      </c>
      <c r="BR34" s="46">
        <v>0</v>
      </c>
      <c r="BS34" s="43"/>
      <c r="BT34" s="51">
        <v>0.95733042000000002</v>
      </c>
      <c r="BU34" s="51"/>
      <c r="BV34" s="49"/>
      <c r="BW34" s="49"/>
    </row>
    <row r="35" spans="1:75" s="28" customFormat="1" ht="75">
      <c r="A35" s="27" t="s">
        <v>303</v>
      </c>
      <c r="B35" s="27" t="s">
        <v>50</v>
      </c>
      <c r="C35" s="27" t="s">
        <v>95</v>
      </c>
      <c r="D35" s="27" t="s">
        <v>69</v>
      </c>
      <c r="E35" s="27" t="s">
        <v>304</v>
      </c>
      <c r="F35" s="28" t="s">
        <v>305</v>
      </c>
      <c r="G35" s="27" t="s">
        <v>121</v>
      </c>
      <c r="H35" s="27" t="s">
        <v>98</v>
      </c>
      <c r="I35" s="61">
        <v>1</v>
      </c>
      <c r="J35" s="30" t="s">
        <v>74</v>
      </c>
      <c r="K35" s="33" t="s">
        <v>306</v>
      </c>
      <c r="L35" s="33"/>
      <c r="M35" s="33"/>
      <c r="N35" s="33"/>
      <c r="O35" s="33"/>
      <c r="P35" s="33"/>
      <c r="Q35" s="34">
        <v>1989</v>
      </c>
      <c r="R35" s="35">
        <v>3.5</v>
      </c>
      <c r="S35" s="36"/>
      <c r="T35" s="62">
        <v>25.766200000000001</v>
      </c>
      <c r="U35" s="35">
        <v>25.766200000000001</v>
      </c>
      <c r="V35" s="36"/>
      <c r="W35" s="37"/>
      <c r="X35" s="48">
        <v>0.73617714285714286</v>
      </c>
      <c r="Y35" s="39">
        <v>2</v>
      </c>
      <c r="Z35" s="39">
        <v>12</v>
      </c>
      <c r="AA35" s="35">
        <v>2.1471833333333334</v>
      </c>
      <c r="AB35" s="36"/>
      <c r="AC35" s="48">
        <v>0.42815781915843237</v>
      </c>
      <c r="AD35" s="269">
        <v>466</v>
      </c>
      <c r="AE35" s="289">
        <v>35674</v>
      </c>
      <c r="AF35" s="215">
        <v>41.512163589999993</v>
      </c>
      <c r="AG35" s="215"/>
      <c r="AH35" s="40"/>
      <c r="AI35" s="223"/>
      <c r="AJ35" s="33" t="s">
        <v>78</v>
      </c>
      <c r="AK35" s="215">
        <v>37.4</v>
      </c>
      <c r="AL35" s="90"/>
      <c r="AM35" s="41"/>
      <c r="AN35" s="41"/>
      <c r="AO35" s="289">
        <v>39994</v>
      </c>
      <c r="AP35" s="215">
        <v>40</v>
      </c>
      <c r="AQ35" s="215"/>
      <c r="AR35" s="41"/>
      <c r="AS35" s="41"/>
      <c r="AT35" s="42" t="s">
        <v>307</v>
      </c>
      <c r="AU35" s="43" t="s">
        <v>103</v>
      </c>
      <c r="AV35" s="44">
        <v>0.09</v>
      </c>
      <c r="AW35" s="44">
        <v>0.10039446788275408</v>
      </c>
      <c r="AX35" s="44">
        <v>9.5000000000000001E-2</v>
      </c>
      <c r="AY35" s="44">
        <v>0.10226686442928101</v>
      </c>
      <c r="AZ35" s="236" t="s">
        <v>308</v>
      </c>
      <c r="BA35" s="46">
        <v>0.2880818733048065</v>
      </c>
      <c r="BB35" s="248" t="s">
        <v>309</v>
      </c>
      <c r="BC35" s="46">
        <v>0.17533118517964619</v>
      </c>
      <c r="BD35" s="248" t="s">
        <v>310</v>
      </c>
      <c r="BE35" s="46">
        <v>0.15835959873953939</v>
      </c>
      <c r="BF35" s="61">
        <v>0.82663334135417721</v>
      </c>
      <c r="BG35" s="47">
        <v>1.860246882735251</v>
      </c>
      <c r="BH35" s="46">
        <v>0.14908400402686639</v>
      </c>
      <c r="BI35" s="46">
        <v>9.3385151699261357E-2</v>
      </c>
      <c r="BJ35" s="46">
        <v>0.43468515114332718</v>
      </c>
      <c r="BK35" s="46">
        <v>0.24513347414496553</v>
      </c>
      <c r="BL35" s="46">
        <v>0</v>
      </c>
      <c r="BM35" s="46">
        <v>7.7712218985579673E-2</v>
      </c>
      <c r="BN35" s="46">
        <v>0</v>
      </c>
      <c r="BO35" s="46">
        <v>0</v>
      </c>
      <c r="BP35" s="46">
        <v>0</v>
      </c>
      <c r="BQ35" s="46">
        <v>0</v>
      </c>
      <c r="BR35" s="46">
        <v>0</v>
      </c>
      <c r="BS35" s="43"/>
      <c r="BT35" s="51">
        <v>2.86645175</v>
      </c>
      <c r="BU35" s="51"/>
      <c r="BV35" s="49"/>
      <c r="BW35" s="49"/>
    </row>
    <row r="36" spans="1:75" s="28" customFormat="1" ht="75">
      <c r="A36" s="27" t="s">
        <v>311</v>
      </c>
      <c r="B36" s="27" t="s">
        <v>50</v>
      </c>
      <c r="C36" s="27" t="s">
        <v>95</v>
      </c>
      <c r="D36" s="27" t="s">
        <v>69</v>
      </c>
      <c r="E36" s="27" t="s">
        <v>312</v>
      </c>
      <c r="F36" s="28" t="s">
        <v>298</v>
      </c>
      <c r="G36" s="27" t="s">
        <v>121</v>
      </c>
      <c r="H36" s="27" t="s">
        <v>98</v>
      </c>
      <c r="I36" s="61">
        <v>1</v>
      </c>
      <c r="J36" s="30" t="s">
        <v>74</v>
      </c>
      <c r="K36" s="33" t="s">
        <v>313</v>
      </c>
      <c r="L36" s="33"/>
      <c r="M36" s="33"/>
      <c r="N36" s="33"/>
      <c r="O36" s="33"/>
      <c r="P36" s="33"/>
      <c r="Q36" s="34">
        <v>1995</v>
      </c>
      <c r="R36" s="35">
        <v>5.2</v>
      </c>
      <c r="S36" s="36"/>
      <c r="T36" s="62">
        <v>13.422000000000001</v>
      </c>
      <c r="U36" s="35">
        <v>13.422000000000001</v>
      </c>
      <c r="V36" s="36"/>
      <c r="W36" s="37"/>
      <c r="X36" s="48">
        <v>0.25861271676300573</v>
      </c>
      <c r="Y36" s="39">
        <v>1</v>
      </c>
      <c r="Z36" s="39">
        <v>1</v>
      </c>
      <c r="AA36" s="35">
        <v>13.422000000000001</v>
      </c>
      <c r="AB36" s="36"/>
      <c r="AC36" s="48">
        <v>1</v>
      </c>
      <c r="AD36" s="269">
        <v>163</v>
      </c>
      <c r="AE36" s="289">
        <v>37591</v>
      </c>
      <c r="AF36" s="215">
        <v>37.299359730000013</v>
      </c>
      <c r="AG36" s="215"/>
      <c r="AH36" s="40"/>
      <c r="AI36" s="223"/>
      <c r="AJ36" s="33" t="s">
        <v>78</v>
      </c>
      <c r="AK36" s="215">
        <v>51.355680030000002</v>
      </c>
      <c r="AL36" s="90"/>
      <c r="AM36" s="41"/>
      <c r="AN36" s="41"/>
      <c r="AO36" s="289">
        <v>40359</v>
      </c>
      <c r="AP36" s="215">
        <v>50</v>
      </c>
      <c r="AQ36" s="215"/>
      <c r="AR36" s="41"/>
      <c r="AS36" s="41"/>
      <c r="AT36" s="42" t="s">
        <v>314</v>
      </c>
      <c r="AU36" s="43" t="s">
        <v>103</v>
      </c>
      <c r="AV36" s="44">
        <v>9.5000000000000001E-2</v>
      </c>
      <c r="AW36" s="44">
        <v>9.3642372587236788E-2</v>
      </c>
      <c r="AX36" s="44">
        <v>9.7500000000000003E-2</v>
      </c>
      <c r="AY36" s="44">
        <v>4.8337741206199603E-2</v>
      </c>
      <c r="AZ36" s="236" t="s">
        <v>259</v>
      </c>
      <c r="BA36" s="46">
        <v>1</v>
      </c>
      <c r="BB36" s="248" t="s">
        <v>74</v>
      </c>
      <c r="BC36" s="46" t="s">
        <v>74</v>
      </c>
      <c r="BD36" s="248" t="s">
        <v>74</v>
      </c>
      <c r="BE36" s="46" t="s">
        <v>74</v>
      </c>
      <c r="BF36" s="61">
        <v>1</v>
      </c>
      <c r="BG36" s="47">
        <v>2.3333333333333335</v>
      </c>
      <c r="BH36" s="46">
        <v>0</v>
      </c>
      <c r="BI36" s="46">
        <v>0</v>
      </c>
      <c r="BJ36" s="46">
        <v>0</v>
      </c>
      <c r="BK36" s="46">
        <v>1</v>
      </c>
      <c r="BL36" s="46">
        <v>0</v>
      </c>
      <c r="BM36" s="46">
        <v>0</v>
      </c>
      <c r="BN36" s="46">
        <v>0</v>
      </c>
      <c r="BO36" s="46">
        <v>0</v>
      </c>
      <c r="BP36" s="46">
        <v>0</v>
      </c>
      <c r="BQ36" s="46">
        <v>0</v>
      </c>
      <c r="BR36" s="46">
        <v>0</v>
      </c>
      <c r="BS36" s="43"/>
      <c r="BT36" s="51">
        <v>4.2215946399999993</v>
      </c>
      <c r="BU36" s="51"/>
      <c r="BV36" s="49"/>
      <c r="BW36" s="49"/>
    </row>
    <row r="37" spans="1:75" s="28" customFormat="1" ht="60">
      <c r="A37" s="27" t="s">
        <v>315</v>
      </c>
      <c r="B37" s="27" t="s">
        <v>50</v>
      </c>
      <c r="C37" s="27" t="s">
        <v>95</v>
      </c>
      <c r="D37" s="27" t="s">
        <v>69</v>
      </c>
      <c r="E37" s="27" t="s">
        <v>316</v>
      </c>
      <c r="F37" s="28" t="s">
        <v>317</v>
      </c>
      <c r="G37" s="27" t="s">
        <v>121</v>
      </c>
      <c r="H37" s="27" t="s">
        <v>98</v>
      </c>
      <c r="I37" s="61">
        <v>1</v>
      </c>
      <c r="J37" s="30" t="s">
        <v>74</v>
      </c>
      <c r="K37" s="33" t="s">
        <v>318</v>
      </c>
      <c r="L37" s="33"/>
      <c r="M37" s="33"/>
      <c r="N37" s="33"/>
      <c r="O37" s="33"/>
      <c r="P37" s="33"/>
      <c r="Q37" s="34">
        <v>1992</v>
      </c>
      <c r="R37" s="35">
        <v>2.6</v>
      </c>
      <c r="S37" s="36"/>
      <c r="T37" s="62">
        <v>12.650799999999998</v>
      </c>
      <c r="U37" s="35">
        <v>12.650799999999998</v>
      </c>
      <c r="V37" s="36"/>
      <c r="W37" s="37"/>
      <c r="X37" s="48">
        <v>0.49345098039215685</v>
      </c>
      <c r="Y37" s="39">
        <v>1</v>
      </c>
      <c r="Z37" s="39">
        <v>2</v>
      </c>
      <c r="AA37" s="35">
        <v>6.3253999999999992</v>
      </c>
      <c r="AB37" s="36"/>
      <c r="AC37" s="48">
        <v>0.48242008410535303</v>
      </c>
      <c r="AD37" s="269">
        <v>300</v>
      </c>
      <c r="AE37" s="289">
        <v>36130</v>
      </c>
      <c r="AF37" s="215">
        <v>24.481765579999998</v>
      </c>
      <c r="AG37" s="215"/>
      <c r="AH37" s="40"/>
      <c r="AI37" s="223"/>
      <c r="AJ37" s="33" t="s">
        <v>78</v>
      </c>
      <c r="AK37" s="215">
        <v>20.5</v>
      </c>
      <c r="AL37" s="90"/>
      <c r="AM37" s="41"/>
      <c r="AN37" s="41"/>
      <c r="AO37" s="289">
        <v>39994</v>
      </c>
      <c r="AP37" s="215">
        <v>24</v>
      </c>
      <c r="AQ37" s="215"/>
      <c r="AR37" s="41"/>
      <c r="AS37" s="41"/>
      <c r="AT37" s="42" t="s">
        <v>319</v>
      </c>
      <c r="AU37" s="43" t="s">
        <v>124</v>
      </c>
      <c r="AV37" s="44">
        <v>9.2499999999999999E-2</v>
      </c>
      <c r="AW37" s="44">
        <v>0.13100000000000001</v>
      </c>
      <c r="AX37" s="44">
        <v>0.1</v>
      </c>
      <c r="AY37" s="44">
        <v>1.2617109935685988E-2</v>
      </c>
      <c r="AZ37" s="236" t="s">
        <v>320</v>
      </c>
      <c r="BA37" s="46">
        <v>1</v>
      </c>
      <c r="BB37" s="248" t="s">
        <v>74</v>
      </c>
      <c r="BC37" s="46" t="s">
        <v>74</v>
      </c>
      <c r="BD37" s="248" t="s">
        <v>74</v>
      </c>
      <c r="BE37" s="46" t="s">
        <v>74</v>
      </c>
      <c r="BF37" s="61">
        <v>0.41426629145982863</v>
      </c>
      <c r="BG37" s="47">
        <v>3.5</v>
      </c>
      <c r="BH37" s="46">
        <v>0.69496705251668844</v>
      </c>
      <c r="BI37" s="46">
        <v>0</v>
      </c>
      <c r="BJ37" s="46">
        <v>0</v>
      </c>
      <c r="BK37" s="46">
        <v>0</v>
      </c>
      <c r="BL37" s="46">
        <v>0.30503294748331156</v>
      </c>
      <c r="BM37" s="46">
        <v>0</v>
      </c>
      <c r="BN37" s="46">
        <v>0</v>
      </c>
      <c r="BO37" s="46">
        <v>0</v>
      </c>
      <c r="BP37" s="46">
        <v>0</v>
      </c>
      <c r="BQ37" s="46">
        <v>0</v>
      </c>
      <c r="BR37" s="46">
        <v>0</v>
      </c>
      <c r="BS37" s="43"/>
      <c r="BT37" s="51">
        <v>2.4604453799999999</v>
      </c>
      <c r="BU37" s="51"/>
      <c r="BV37" s="49"/>
      <c r="BW37" s="49"/>
    </row>
    <row r="38" spans="1:75" s="28" customFormat="1" ht="60">
      <c r="A38" s="27" t="s">
        <v>321</v>
      </c>
      <c r="B38" s="27" t="s">
        <v>50</v>
      </c>
      <c r="C38" s="27" t="s">
        <v>95</v>
      </c>
      <c r="D38" s="27" t="s">
        <v>69</v>
      </c>
      <c r="E38" s="27" t="s">
        <v>322</v>
      </c>
      <c r="F38" s="28" t="s">
        <v>317</v>
      </c>
      <c r="G38" s="27" t="s">
        <v>121</v>
      </c>
      <c r="H38" s="27" t="s">
        <v>98</v>
      </c>
      <c r="I38" s="61">
        <v>1</v>
      </c>
      <c r="J38" s="30" t="s">
        <v>74</v>
      </c>
      <c r="K38" s="33" t="s">
        <v>318</v>
      </c>
      <c r="L38" s="33"/>
      <c r="M38" s="33"/>
      <c r="N38" s="33"/>
      <c r="O38" s="33"/>
      <c r="P38" s="33"/>
      <c r="Q38" s="34">
        <v>1993</v>
      </c>
      <c r="R38" s="35">
        <v>2.6</v>
      </c>
      <c r="S38" s="36"/>
      <c r="T38" s="62">
        <v>13.363900000000001</v>
      </c>
      <c r="U38" s="35">
        <v>13.363900000000001</v>
      </c>
      <c r="V38" s="36"/>
      <c r="W38" s="37"/>
      <c r="X38" s="48">
        <v>0.51810646387832704</v>
      </c>
      <c r="Y38" s="39">
        <v>1</v>
      </c>
      <c r="Z38" s="39">
        <v>7</v>
      </c>
      <c r="AA38" s="35">
        <v>1.9091285714285715</v>
      </c>
      <c r="AB38" s="36"/>
      <c r="AC38" s="48">
        <v>0.73425422219561665</v>
      </c>
      <c r="AD38" s="269">
        <v>454</v>
      </c>
      <c r="AE38" s="289">
        <v>36130</v>
      </c>
      <c r="AF38" s="215">
        <v>37.116122840000003</v>
      </c>
      <c r="AG38" s="215"/>
      <c r="AH38" s="40"/>
      <c r="AI38" s="223"/>
      <c r="AJ38" s="33" t="s">
        <v>78</v>
      </c>
      <c r="AK38" s="215">
        <v>27.31231696</v>
      </c>
      <c r="AL38" s="90"/>
      <c r="AM38" s="41"/>
      <c r="AN38" s="41"/>
      <c r="AO38" s="289">
        <v>39994</v>
      </c>
      <c r="AP38" s="215">
        <v>27.6</v>
      </c>
      <c r="AQ38" s="215"/>
      <c r="AR38" s="41"/>
      <c r="AS38" s="41"/>
      <c r="AT38" s="42" t="s">
        <v>319</v>
      </c>
      <c r="AU38" s="43" t="s">
        <v>124</v>
      </c>
      <c r="AV38" s="44">
        <v>9.2499999999999999E-2</v>
      </c>
      <c r="AW38" s="44">
        <v>0.1035752763798939</v>
      </c>
      <c r="AX38" s="44">
        <v>0.1</v>
      </c>
      <c r="AY38" s="44">
        <v>5.6501162312578845E-2</v>
      </c>
      <c r="AZ38" s="236" t="s">
        <v>323</v>
      </c>
      <c r="BA38" s="46">
        <v>0.47226317572620846</v>
      </c>
      <c r="BB38" s="248" t="s">
        <v>324</v>
      </c>
      <c r="BC38" s="46">
        <v>0.35669590025370734</v>
      </c>
      <c r="BD38" s="248" t="s">
        <v>320</v>
      </c>
      <c r="BE38" s="46">
        <v>0.13835895144261637</v>
      </c>
      <c r="BF38" s="61">
        <v>0.70076848824070814</v>
      </c>
      <c r="BG38" s="47">
        <v>3.5635675889552614</v>
      </c>
      <c r="BH38" s="46">
        <v>0.1866527546142415</v>
      </c>
      <c r="BI38" s="46">
        <v>0</v>
      </c>
      <c r="BJ38" s="46">
        <v>2.6581792369656451E-2</v>
      </c>
      <c r="BK38" s="46">
        <v>0</v>
      </c>
      <c r="BL38" s="46">
        <v>0.49664782510435596</v>
      </c>
      <c r="BM38" s="46">
        <v>0.29011762791174617</v>
      </c>
      <c r="BN38" s="46">
        <v>0</v>
      </c>
      <c r="BO38" s="46">
        <v>0</v>
      </c>
      <c r="BP38" s="46">
        <v>0</v>
      </c>
      <c r="BQ38" s="46">
        <v>0</v>
      </c>
      <c r="BR38" s="46">
        <v>0</v>
      </c>
      <c r="BS38" s="43"/>
      <c r="BT38" s="51">
        <v>1.8440745700000001</v>
      </c>
      <c r="BU38" s="51"/>
      <c r="BV38" s="49"/>
      <c r="BW38" s="49"/>
    </row>
    <row r="39" spans="1:75" s="28" customFormat="1" ht="75">
      <c r="A39" s="27" t="s">
        <v>325</v>
      </c>
      <c r="B39" s="27" t="s">
        <v>50</v>
      </c>
      <c r="C39" s="27" t="s">
        <v>95</v>
      </c>
      <c r="D39" s="27" t="s">
        <v>69</v>
      </c>
      <c r="E39" s="27" t="s">
        <v>326</v>
      </c>
      <c r="F39" s="28" t="s">
        <v>298</v>
      </c>
      <c r="G39" s="27" t="s">
        <v>299</v>
      </c>
      <c r="H39" s="27" t="s">
        <v>98</v>
      </c>
      <c r="I39" s="61">
        <v>1</v>
      </c>
      <c r="J39" s="30" t="s">
        <v>74</v>
      </c>
      <c r="K39" s="33" t="s">
        <v>327</v>
      </c>
      <c r="L39" s="33"/>
      <c r="M39" s="33"/>
      <c r="N39" s="33"/>
      <c r="O39" s="33"/>
      <c r="P39" s="33"/>
      <c r="Q39" s="34">
        <v>1980</v>
      </c>
      <c r="R39" s="35">
        <v>4.5</v>
      </c>
      <c r="S39" s="36"/>
      <c r="T39" s="62">
        <v>14.651999999999999</v>
      </c>
      <c r="U39" s="35">
        <v>14.651999999999999</v>
      </c>
      <c r="V39" s="36"/>
      <c r="W39" s="37"/>
      <c r="X39" s="48">
        <v>0.32705357142857139</v>
      </c>
      <c r="Y39" s="39">
        <v>4</v>
      </c>
      <c r="Z39" s="39">
        <v>4</v>
      </c>
      <c r="AA39" s="35">
        <v>3.6629999999999998</v>
      </c>
      <c r="AB39" s="36"/>
      <c r="AC39" s="48">
        <v>4.1427791427791426E-2</v>
      </c>
      <c r="AD39" s="269">
        <v>185</v>
      </c>
      <c r="AE39" s="289">
        <v>35551</v>
      </c>
      <c r="AF39" s="215">
        <v>12.649666699999999</v>
      </c>
      <c r="AG39" s="215"/>
      <c r="AH39" s="40"/>
      <c r="AI39" s="223"/>
      <c r="AJ39" s="33" t="s">
        <v>78</v>
      </c>
      <c r="AK39" s="215">
        <v>16.25</v>
      </c>
      <c r="AL39" s="90"/>
      <c r="AM39" s="41"/>
      <c r="AN39" s="41"/>
      <c r="AO39" s="289">
        <v>40724</v>
      </c>
      <c r="AP39" s="215">
        <v>16.25</v>
      </c>
      <c r="AQ39" s="215"/>
      <c r="AR39" s="41"/>
      <c r="AS39" s="41"/>
      <c r="AT39" s="42" t="s">
        <v>328</v>
      </c>
      <c r="AU39" s="43" t="s">
        <v>103</v>
      </c>
      <c r="AV39" s="44">
        <v>9.1249999999999998E-2</v>
      </c>
      <c r="AW39" s="44">
        <v>7.8895384615384617E-2</v>
      </c>
      <c r="AX39" s="44">
        <v>0.105</v>
      </c>
      <c r="AY39" s="44">
        <v>-7.362592162566739E-3</v>
      </c>
      <c r="AZ39" s="236" t="s">
        <v>329</v>
      </c>
      <c r="BA39" s="46">
        <v>1</v>
      </c>
      <c r="BB39" s="248" t="s">
        <v>74</v>
      </c>
      <c r="BC39" s="46" t="s">
        <v>74</v>
      </c>
      <c r="BD39" s="248" t="s">
        <v>74</v>
      </c>
      <c r="BE39" s="46" t="s">
        <v>74</v>
      </c>
      <c r="BF39" s="61">
        <v>1</v>
      </c>
      <c r="BG39" s="47">
        <v>9.1666666666666661</v>
      </c>
      <c r="BH39" s="46">
        <v>0</v>
      </c>
      <c r="BI39" s="46">
        <v>0</v>
      </c>
      <c r="BJ39" s="46">
        <v>0</v>
      </c>
      <c r="BK39" s="46">
        <v>0</v>
      </c>
      <c r="BL39" s="46">
        <v>0</v>
      </c>
      <c r="BM39" s="46">
        <v>0</v>
      </c>
      <c r="BN39" s="46">
        <v>0</v>
      </c>
      <c r="BO39" s="46">
        <v>0</v>
      </c>
      <c r="BP39" s="46">
        <v>0</v>
      </c>
      <c r="BQ39" s="46">
        <v>0</v>
      </c>
      <c r="BR39" s="46">
        <v>1</v>
      </c>
      <c r="BS39" s="43"/>
      <c r="BT39" s="51">
        <v>1.1263614099999999</v>
      </c>
      <c r="BU39" s="51"/>
      <c r="BV39" s="49"/>
      <c r="BW39" s="49"/>
    </row>
    <row r="40" spans="1:75" s="28" customFormat="1" ht="75">
      <c r="A40" s="27" t="s">
        <v>330</v>
      </c>
      <c r="B40" s="27" t="s">
        <v>50</v>
      </c>
      <c r="C40" s="27" t="s">
        <v>95</v>
      </c>
      <c r="D40" s="27" t="s">
        <v>69</v>
      </c>
      <c r="E40" s="27" t="s">
        <v>331</v>
      </c>
      <c r="F40" s="28" t="s">
        <v>317</v>
      </c>
      <c r="G40" s="27" t="s">
        <v>121</v>
      </c>
      <c r="H40" s="27" t="s">
        <v>98</v>
      </c>
      <c r="I40" s="61">
        <v>1</v>
      </c>
      <c r="J40" s="30" t="s">
        <v>74</v>
      </c>
      <c r="K40" s="33" t="s">
        <v>332</v>
      </c>
      <c r="L40" s="33"/>
      <c r="M40" s="33"/>
      <c r="N40" s="33"/>
      <c r="O40" s="33"/>
      <c r="P40" s="33"/>
      <c r="Q40" s="34">
        <v>1976</v>
      </c>
      <c r="R40" s="35">
        <v>4.2</v>
      </c>
      <c r="S40" s="36"/>
      <c r="T40" s="62">
        <v>30.645199999999999</v>
      </c>
      <c r="U40" s="35">
        <v>30.645199999999999</v>
      </c>
      <c r="V40" s="36"/>
      <c r="W40" s="37"/>
      <c r="X40" s="48">
        <v>0.73313875598086131</v>
      </c>
      <c r="Y40" s="39">
        <v>2</v>
      </c>
      <c r="Z40" s="39">
        <v>6</v>
      </c>
      <c r="AA40" s="35">
        <v>5.1075333333333335</v>
      </c>
      <c r="AB40" s="36"/>
      <c r="AC40" s="48">
        <v>0.41167947998381477</v>
      </c>
      <c r="AD40" s="269">
        <v>587</v>
      </c>
      <c r="AE40" s="289">
        <v>35674</v>
      </c>
      <c r="AF40" s="215">
        <v>36.846230400000003</v>
      </c>
      <c r="AG40" s="215"/>
      <c r="AH40" s="40"/>
      <c r="AI40" s="223"/>
      <c r="AJ40" s="33" t="s">
        <v>78</v>
      </c>
      <c r="AK40" s="215">
        <v>44.127899999999997</v>
      </c>
      <c r="AL40" s="90"/>
      <c r="AM40" s="41"/>
      <c r="AN40" s="41"/>
      <c r="AO40" s="289">
        <v>39813</v>
      </c>
      <c r="AP40" s="215">
        <v>48</v>
      </c>
      <c r="AQ40" s="215"/>
      <c r="AR40" s="41"/>
      <c r="AS40" s="41"/>
      <c r="AT40" s="42" t="s">
        <v>123</v>
      </c>
      <c r="AU40" s="43" t="s">
        <v>124</v>
      </c>
      <c r="AV40" s="44">
        <v>0.09</v>
      </c>
      <c r="AW40" s="44">
        <v>0.10567473149179417</v>
      </c>
      <c r="AX40" s="44">
        <v>9.7500000000000003E-2</v>
      </c>
      <c r="AY40" s="44">
        <v>9.5934105197972297E-3</v>
      </c>
      <c r="AZ40" s="236" t="s">
        <v>333</v>
      </c>
      <c r="BA40" s="46">
        <v>0.44703209198635918</v>
      </c>
      <c r="BB40" s="248" t="s">
        <v>334</v>
      </c>
      <c r="BC40" s="46">
        <v>0.35094236002556894</v>
      </c>
      <c r="BD40" s="248" t="s">
        <v>335</v>
      </c>
      <c r="BE40" s="46">
        <v>0.10429248174003045</v>
      </c>
      <c r="BF40" s="61">
        <v>1</v>
      </c>
      <c r="BG40" s="47">
        <v>5.2248510502837355</v>
      </c>
      <c r="BH40" s="46">
        <v>0</v>
      </c>
      <c r="BI40" s="46">
        <v>0</v>
      </c>
      <c r="BJ40" s="46">
        <v>0</v>
      </c>
      <c r="BK40" s="46">
        <v>7.1856686558763302E-2</v>
      </c>
      <c r="BL40" s="46">
        <v>0.10429248174003045</v>
      </c>
      <c r="BM40" s="46">
        <v>0</v>
      </c>
      <c r="BN40" s="46">
        <v>0.82385083170120621</v>
      </c>
      <c r="BO40" s="46">
        <v>0</v>
      </c>
      <c r="BP40" s="46">
        <v>0</v>
      </c>
      <c r="BQ40" s="46">
        <v>0</v>
      </c>
      <c r="BR40" s="46">
        <v>0</v>
      </c>
      <c r="BS40" s="43"/>
      <c r="BT40" s="51">
        <v>4.0214719699999995</v>
      </c>
      <c r="BU40" s="51"/>
      <c r="BV40" s="49"/>
      <c r="BW40" s="49"/>
    </row>
    <row r="41" spans="1:75" s="28" customFormat="1" ht="60">
      <c r="A41" s="27" t="s">
        <v>336</v>
      </c>
      <c r="B41" s="27" t="s">
        <v>50</v>
      </c>
      <c r="C41" s="27" t="s">
        <v>95</v>
      </c>
      <c r="D41" s="27" t="s">
        <v>69</v>
      </c>
      <c r="E41" s="27" t="s">
        <v>337</v>
      </c>
      <c r="F41" s="28" t="s">
        <v>298</v>
      </c>
      <c r="G41" s="27" t="s">
        <v>299</v>
      </c>
      <c r="H41" s="27" t="s">
        <v>98</v>
      </c>
      <c r="I41" s="61">
        <v>1</v>
      </c>
      <c r="J41" s="30" t="s">
        <v>74</v>
      </c>
      <c r="K41" s="33" t="s">
        <v>338</v>
      </c>
      <c r="L41" s="33"/>
      <c r="M41" s="33"/>
      <c r="N41" s="33"/>
      <c r="O41" s="33"/>
      <c r="P41" s="33"/>
      <c r="Q41" s="34">
        <v>2004</v>
      </c>
      <c r="R41" s="35">
        <v>2.6</v>
      </c>
      <c r="S41" s="36"/>
      <c r="T41" s="62">
        <v>16.914999999999999</v>
      </c>
      <c r="U41" s="35">
        <v>16.914999999999999</v>
      </c>
      <c r="V41" s="36"/>
      <c r="W41" s="37"/>
      <c r="X41" s="48">
        <v>0.64903846153846156</v>
      </c>
      <c r="Y41" s="39">
        <v>1</v>
      </c>
      <c r="Z41" s="39">
        <v>1</v>
      </c>
      <c r="AA41" s="35">
        <v>16.914999999999999</v>
      </c>
      <c r="AB41" s="36"/>
      <c r="AC41" s="48">
        <v>2.146024238841265E-2</v>
      </c>
      <c r="AD41" s="269">
        <v>144</v>
      </c>
      <c r="AE41" s="289">
        <v>38047</v>
      </c>
      <c r="AF41" s="215">
        <v>23.6618812</v>
      </c>
      <c r="AG41" s="215"/>
      <c r="AH41" s="40"/>
      <c r="AI41" s="223"/>
      <c r="AJ41" s="33" t="s">
        <v>78</v>
      </c>
      <c r="AK41" s="215">
        <v>24.327999999999999</v>
      </c>
      <c r="AL41" s="90"/>
      <c r="AM41" s="41"/>
      <c r="AN41" s="41"/>
      <c r="AO41" s="289">
        <v>39813</v>
      </c>
      <c r="AP41" s="215">
        <v>24.8</v>
      </c>
      <c r="AQ41" s="215"/>
      <c r="AR41" s="41"/>
      <c r="AS41" s="41"/>
      <c r="AT41" s="42" t="s">
        <v>339</v>
      </c>
      <c r="AU41" s="43" t="s">
        <v>124</v>
      </c>
      <c r="AV41" s="44">
        <v>8.2500000000000004E-2</v>
      </c>
      <c r="AW41" s="44">
        <v>9.0621315752770285E-2</v>
      </c>
      <c r="AX41" s="44">
        <v>9.5000000000000001E-2</v>
      </c>
      <c r="AY41" s="44">
        <v>0.18928708186092202</v>
      </c>
      <c r="AZ41" s="236" t="s">
        <v>340</v>
      </c>
      <c r="BA41" s="46">
        <v>1</v>
      </c>
      <c r="BB41" s="248" t="s">
        <v>74</v>
      </c>
      <c r="BC41" s="46" t="s">
        <v>74</v>
      </c>
      <c r="BD41" s="248" t="s">
        <v>74</v>
      </c>
      <c r="BE41" s="46" t="s">
        <v>74</v>
      </c>
      <c r="BF41" s="61">
        <v>1</v>
      </c>
      <c r="BG41" s="47">
        <v>3.75</v>
      </c>
      <c r="BH41" s="46">
        <v>0</v>
      </c>
      <c r="BI41" s="46">
        <v>0</v>
      </c>
      <c r="BJ41" s="46">
        <v>0</v>
      </c>
      <c r="BK41" s="46">
        <v>0</v>
      </c>
      <c r="BL41" s="46">
        <v>1</v>
      </c>
      <c r="BM41" s="46">
        <v>0</v>
      </c>
      <c r="BN41" s="46">
        <v>0</v>
      </c>
      <c r="BO41" s="46">
        <v>0</v>
      </c>
      <c r="BP41" s="46">
        <v>0</v>
      </c>
      <c r="BQ41" s="46">
        <v>0</v>
      </c>
      <c r="BR41" s="46">
        <v>0</v>
      </c>
      <c r="BS41" s="43"/>
      <c r="BT41" s="51">
        <v>2.1806047200000003</v>
      </c>
      <c r="BU41" s="51"/>
      <c r="BV41" s="49"/>
      <c r="BW41" s="49"/>
    </row>
    <row r="42" spans="1:75" s="28" customFormat="1" ht="60">
      <c r="A42" s="27" t="s">
        <v>341</v>
      </c>
      <c r="B42" s="27" t="s">
        <v>50</v>
      </c>
      <c r="C42" s="27" t="s">
        <v>95</v>
      </c>
      <c r="D42" s="27" t="s">
        <v>69</v>
      </c>
      <c r="E42" s="63" t="s">
        <v>342</v>
      </c>
      <c r="F42" s="28" t="s">
        <v>298</v>
      </c>
      <c r="G42" s="27" t="s">
        <v>343</v>
      </c>
      <c r="H42" s="27" t="s">
        <v>98</v>
      </c>
      <c r="I42" s="61">
        <v>1</v>
      </c>
      <c r="J42" s="30"/>
      <c r="K42" s="33" t="s">
        <v>344</v>
      </c>
      <c r="L42" s="33"/>
      <c r="M42" s="33"/>
      <c r="N42" s="33"/>
      <c r="O42" s="33"/>
      <c r="P42" s="33"/>
      <c r="Q42" s="34"/>
      <c r="R42" s="35">
        <v>7.6</v>
      </c>
      <c r="S42" s="36"/>
      <c r="T42" s="35">
        <v>0</v>
      </c>
      <c r="U42" s="35">
        <v>0</v>
      </c>
      <c r="V42" s="36"/>
      <c r="W42" s="37"/>
      <c r="X42" s="48"/>
      <c r="Y42" s="39"/>
      <c r="Z42" s="39"/>
      <c r="AA42" s="35"/>
      <c r="AB42" s="36"/>
      <c r="AC42" s="48">
        <v>0</v>
      </c>
      <c r="AD42" s="269"/>
      <c r="AE42" s="289">
        <v>40419</v>
      </c>
      <c r="AF42" s="215">
        <v>22.422117999999998</v>
      </c>
      <c r="AG42" s="215"/>
      <c r="AH42" s="40"/>
      <c r="AI42" s="223"/>
      <c r="AJ42" s="33" t="s">
        <v>345</v>
      </c>
      <c r="AK42" s="215">
        <v>22.422117579999998</v>
      </c>
      <c r="AL42" s="90"/>
      <c r="AM42" s="41"/>
      <c r="AN42" s="41"/>
      <c r="AO42" s="289"/>
      <c r="AP42" s="215"/>
      <c r="AQ42" s="215"/>
      <c r="AR42" s="41"/>
      <c r="AS42" s="41"/>
      <c r="AT42" s="42"/>
      <c r="AU42" s="43"/>
      <c r="AV42" s="44"/>
      <c r="AW42" s="44"/>
      <c r="AX42" s="44"/>
      <c r="AY42" s="44"/>
      <c r="AZ42" s="236"/>
      <c r="BA42" s="46"/>
      <c r="BB42" s="248"/>
      <c r="BC42" s="46"/>
      <c r="BD42" s="248"/>
      <c r="BE42" s="46"/>
      <c r="BF42" s="61"/>
      <c r="BG42" s="47"/>
      <c r="BH42" s="46"/>
      <c r="BI42" s="46"/>
      <c r="BJ42" s="46"/>
      <c r="BK42" s="46"/>
      <c r="BL42" s="46"/>
      <c r="BM42" s="46"/>
      <c r="BN42" s="46"/>
      <c r="BO42" s="46"/>
      <c r="BP42" s="46"/>
      <c r="BQ42" s="46"/>
      <c r="BR42" s="46"/>
      <c r="BS42" s="43"/>
      <c r="BT42" s="51">
        <v>0</v>
      </c>
      <c r="BU42" s="51"/>
      <c r="BV42" s="49"/>
      <c r="BW42" s="49"/>
    </row>
    <row r="43" spans="1:75" s="28" customFormat="1" ht="60">
      <c r="A43" s="27" t="s">
        <v>347</v>
      </c>
      <c r="B43" s="27" t="s">
        <v>50</v>
      </c>
      <c r="C43" s="27" t="s">
        <v>95</v>
      </c>
      <c r="D43" s="27" t="s">
        <v>69</v>
      </c>
      <c r="E43" s="27" t="s">
        <v>348</v>
      </c>
      <c r="F43" s="28" t="s">
        <v>305</v>
      </c>
      <c r="G43" s="27" t="s">
        <v>121</v>
      </c>
      <c r="H43" s="27" t="s">
        <v>98</v>
      </c>
      <c r="I43" s="61">
        <v>1</v>
      </c>
      <c r="J43" s="30" t="s">
        <v>74</v>
      </c>
      <c r="K43" s="33" t="s">
        <v>349</v>
      </c>
      <c r="L43" s="33"/>
      <c r="M43" s="33"/>
      <c r="N43" s="33"/>
      <c r="O43" s="33"/>
      <c r="P43" s="33"/>
      <c r="Q43" s="34">
        <v>1985</v>
      </c>
      <c r="R43" s="35">
        <v>3.2</v>
      </c>
      <c r="S43" s="36"/>
      <c r="T43" s="62">
        <v>19.1829</v>
      </c>
      <c r="U43" s="35">
        <v>19.1829</v>
      </c>
      <c r="V43" s="36"/>
      <c r="W43" s="37"/>
      <c r="X43" s="48">
        <v>0.60134482758620678</v>
      </c>
      <c r="Y43" s="39">
        <v>2</v>
      </c>
      <c r="Z43" s="39">
        <v>9</v>
      </c>
      <c r="AA43" s="35">
        <v>2.1314333333333333</v>
      </c>
      <c r="AB43" s="36"/>
      <c r="AC43" s="48">
        <v>0.51139295935442497</v>
      </c>
      <c r="AD43" s="269">
        <v>401</v>
      </c>
      <c r="AE43" s="289">
        <v>35674</v>
      </c>
      <c r="AF43" s="215">
        <v>25.57903679</v>
      </c>
      <c r="AG43" s="215"/>
      <c r="AH43" s="40"/>
      <c r="AI43" s="223"/>
      <c r="AJ43" s="33" t="s">
        <v>78</v>
      </c>
      <c r="AK43" s="215">
        <v>28</v>
      </c>
      <c r="AL43" s="90"/>
      <c r="AM43" s="41"/>
      <c r="AN43" s="41"/>
      <c r="AO43" s="289">
        <v>40724</v>
      </c>
      <c r="AP43" s="215">
        <v>28</v>
      </c>
      <c r="AQ43" s="215"/>
      <c r="AR43" s="41"/>
      <c r="AS43" s="41"/>
      <c r="AT43" s="42"/>
      <c r="AU43" s="43" t="s">
        <v>124</v>
      </c>
      <c r="AV43" s="44">
        <v>8.7499999999999994E-2</v>
      </c>
      <c r="AW43" s="44">
        <v>0.1069611493157523</v>
      </c>
      <c r="AX43" s="44">
        <v>9.7500000000000003E-2</v>
      </c>
      <c r="AY43" s="44">
        <v>0.20307466615680503</v>
      </c>
      <c r="AZ43" s="236" t="s">
        <v>350</v>
      </c>
      <c r="BA43" s="46">
        <v>0.29342094807479202</v>
      </c>
      <c r="BB43" s="248" t="s">
        <v>351</v>
      </c>
      <c r="BC43" s="46">
        <v>0.2341010122807767</v>
      </c>
      <c r="BD43" s="248" t="s">
        <v>352</v>
      </c>
      <c r="BE43" s="46">
        <v>0.2002594675022604</v>
      </c>
      <c r="BF43" s="61">
        <v>1</v>
      </c>
      <c r="BG43" s="47">
        <v>1.3013691519013864</v>
      </c>
      <c r="BH43" s="46">
        <v>0</v>
      </c>
      <c r="BI43" s="46">
        <v>0.72778142785782907</v>
      </c>
      <c r="BJ43" s="46">
        <v>0</v>
      </c>
      <c r="BK43" s="46">
        <v>0.27221857214217088</v>
      </c>
      <c r="BL43" s="46">
        <v>0</v>
      </c>
      <c r="BM43" s="46">
        <v>0</v>
      </c>
      <c r="BN43" s="46">
        <v>0</v>
      </c>
      <c r="BO43" s="46">
        <v>0</v>
      </c>
      <c r="BP43" s="46">
        <v>0</v>
      </c>
      <c r="BQ43" s="46">
        <v>0</v>
      </c>
      <c r="BR43" s="46">
        <v>0</v>
      </c>
      <c r="BS43" s="43"/>
      <c r="BT43" s="51">
        <v>2.6350758299999999</v>
      </c>
      <c r="BU43" s="51"/>
      <c r="BV43" s="49"/>
      <c r="BW43" s="49"/>
    </row>
    <row r="44" spans="1:75" s="28" customFormat="1" ht="60">
      <c r="A44" s="27" t="s">
        <v>353</v>
      </c>
      <c r="B44" s="27" t="s">
        <v>50</v>
      </c>
      <c r="C44" s="27" t="s">
        <v>95</v>
      </c>
      <c r="D44" s="27" t="s">
        <v>69</v>
      </c>
      <c r="E44" s="27" t="s">
        <v>354</v>
      </c>
      <c r="F44" s="28" t="s">
        <v>317</v>
      </c>
      <c r="G44" s="27" t="s">
        <v>121</v>
      </c>
      <c r="H44" s="27" t="s">
        <v>98</v>
      </c>
      <c r="I44" s="61">
        <v>1</v>
      </c>
      <c r="J44" s="30" t="s">
        <v>74</v>
      </c>
      <c r="K44" s="33" t="s">
        <v>355</v>
      </c>
      <c r="L44" s="33"/>
      <c r="M44" s="33"/>
      <c r="N44" s="33"/>
      <c r="O44" s="33"/>
      <c r="P44" s="33"/>
      <c r="Q44" s="34">
        <v>1991</v>
      </c>
      <c r="R44" s="35">
        <v>2</v>
      </c>
      <c r="S44" s="36"/>
      <c r="T44" s="62">
        <v>19.608999999999995</v>
      </c>
      <c r="U44" s="35">
        <v>19.608999999999995</v>
      </c>
      <c r="V44" s="36"/>
      <c r="W44" s="37"/>
      <c r="X44" s="48">
        <v>0.99889949748743712</v>
      </c>
      <c r="Y44" s="39">
        <v>2</v>
      </c>
      <c r="Z44" s="39">
        <v>10</v>
      </c>
      <c r="AA44" s="35">
        <v>1.9608999999999994</v>
      </c>
      <c r="AB44" s="36"/>
      <c r="AC44" s="48">
        <v>0.67937171706869304</v>
      </c>
      <c r="AD44" s="269">
        <v>414</v>
      </c>
      <c r="AE44" s="289">
        <v>35674</v>
      </c>
      <c r="AF44" s="215">
        <v>29.563239790000001</v>
      </c>
      <c r="AG44" s="215"/>
      <c r="AH44" s="40"/>
      <c r="AI44" s="223"/>
      <c r="AJ44" s="33" t="s">
        <v>78</v>
      </c>
      <c r="AK44" s="215">
        <v>43.5</v>
      </c>
      <c r="AL44" s="90"/>
      <c r="AM44" s="41"/>
      <c r="AN44" s="41"/>
      <c r="AO44" s="289">
        <v>39994</v>
      </c>
      <c r="AP44" s="215">
        <v>46</v>
      </c>
      <c r="AQ44" s="215"/>
      <c r="AR44" s="41"/>
      <c r="AS44" s="41"/>
      <c r="AT44" s="42" t="s">
        <v>356</v>
      </c>
      <c r="AU44" s="43" t="s">
        <v>138</v>
      </c>
      <c r="AV44" s="44">
        <v>8.7499999999999994E-2</v>
      </c>
      <c r="AW44" s="44">
        <v>9.8449359288487234E-2</v>
      </c>
      <c r="AX44" s="44">
        <v>9.5000000000000001E-2</v>
      </c>
      <c r="AY44" s="44">
        <v>0.10987818042705388</v>
      </c>
      <c r="AZ44" s="236" t="s">
        <v>357</v>
      </c>
      <c r="BA44" s="46">
        <v>0.46156987002798328</v>
      </c>
      <c r="BB44" s="248" t="s">
        <v>358</v>
      </c>
      <c r="BC44" s="46">
        <v>0.22590344601371098</v>
      </c>
      <c r="BD44" s="248" t="s">
        <v>359</v>
      </c>
      <c r="BE44" s="46">
        <v>0.14621019118699838</v>
      </c>
      <c r="BF44" s="61">
        <v>0.8455199143250548</v>
      </c>
      <c r="BG44" s="47">
        <v>1.8063837284978035</v>
      </c>
      <c r="BH44" s="46">
        <v>0.13080417824921092</v>
      </c>
      <c r="BI44" s="46">
        <v>0.32343961867134552</v>
      </c>
      <c r="BJ44" s="46">
        <v>8.6462368994762326E-2</v>
      </c>
      <c r="BK44" s="46">
        <v>0.43586448774205327</v>
      </c>
      <c r="BL44" s="46">
        <v>0</v>
      </c>
      <c r="BM44" s="46">
        <v>2.342934634262777E-2</v>
      </c>
      <c r="BN44" s="46">
        <v>0</v>
      </c>
      <c r="BO44" s="46">
        <v>0</v>
      </c>
      <c r="BP44" s="46">
        <v>0</v>
      </c>
      <c r="BQ44" s="46">
        <v>0</v>
      </c>
      <c r="BR44" s="46">
        <v>0</v>
      </c>
      <c r="BS44" s="43"/>
      <c r="BT44" s="51">
        <v>3.38617832</v>
      </c>
      <c r="BU44" s="51"/>
      <c r="BV44" s="49"/>
      <c r="BW44" s="49"/>
    </row>
    <row r="45" spans="1:75" s="28" customFormat="1" ht="60">
      <c r="A45" s="27" t="s">
        <v>360</v>
      </c>
      <c r="B45" s="27" t="s">
        <v>50</v>
      </c>
      <c r="C45" s="27" t="s">
        <v>95</v>
      </c>
      <c r="D45" s="27" t="s">
        <v>69</v>
      </c>
      <c r="E45" s="27" t="s">
        <v>361</v>
      </c>
      <c r="F45" s="28" t="s">
        <v>298</v>
      </c>
      <c r="G45" s="27" t="s">
        <v>362</v>
      </c>
      <c r="H45" s="27" t="s">
        <v>98</v>
      </c>
      <c r="I45" s="61">
        <v>1</v>
      </c>
      <c r="J45" s="30" t="s">
        <v>74</v>
      </c>
      <c r="K45" s="33" t="s">
        <v>338</v>
      </c>
      <c r="L45" s="33"/>
      <c r="M45" s="33"/>
      <c r="N45" s="33"/>
      <c r="O45" s="33"/>
      <c r="P45" s="33"/>
      <c r="Q45" s="34">
        <v>2004</v>
      </c>
      <c r="R45" s="35">
        <v>5.8</v>
      </c>
      <c r="S45" s="36"/>
      <c r="T45" s="62">
        <v>30.756499999999999</v>
      </c>
      <c r="U45" s="35">
        <v>30.756499999999999</v>
      </c>
      <c r="V45" s="36"/>
      <c r="W45" s="37"/>
      <c r="X45" s="48">
        <v>0.53214186851211076</v>
      </c>
      <c r="Y45" s="39">
        <v>4</v>
      </c>
      <c r="Z45" s="39">
        <v>5</v>
      </c>
      <c r="AA45" s="35">
        <v>6.1513</v>
      </c>
      <c r="AB45" s="36"/>
      <c r="AC45" s="48">
        <v>0.13626387918001073</v>
      </c>
      <c r="AD45" s="269">
        <v>278</v>
      </c>
      <c r="AE45" s="289">
        <v>37653</v>
      </c>
      <c r="AF45" s="215">
        <v>39.292702760000012</v>
      </c>
      <c r="AG45" s="215"/>
      <c r="AH45" s="40"/>
      <c r="AI45" s="223"/>
      <c r="AJ45" s="33" t="s">
        <v>78</v>
      </c>
      <c r="AK45" s="215">
        <v>43</v>
      </c>
      <c r="AL45" s="90"/>
      <c r="AM45" s="41"/>
      <c r="AN45" s="41"/>
      <c r="AO45" s="289">
        <v>40359</v>
      </c>
      <c r="AP45" s="215">
        <v>41.5</v>
      </c>
      <c r="AQ45" s="215"/>
      <c r="AR45" s="41"/>
      <c r="AS45" s="41"/>
      <c r="AT45" s="42" t="s">
        <v>319</v>
      </c>
      <c r="AU45" s="43" t="s">
        <v>124</v>
      </c>
      <c r="AV45" s="44">
        <v>8.2500000000000004E-2</v>
      </c>
      <c r="AW45" s="44">
        <v>9.0674237018869092E-2</v>
      </c>
      <c r="AX45" s="44">
        <v>9.5000000000000001E-2</v>
      </c>
      <c r="AY45" s="44">
        <v>0.10803361524571287</v>
      </c>
      <c r="AZ45" s="236" t="s">
        <v>363</v>
      </c>
      <c r="BA45" s="46">
        <v>0.27831517105886006</v>
      </c>
      <c r="BB45" s="248" t="s">
        <v>364</v>
      </c>
      <c r="BC45" s="46">
        <v>0.27439058833380547</v>
      </c>
      <c r="BD45" s="248" t="s">
        <v>365</v>
      </c>
      <c r="BE45" s="46">
        <v>0.16212402488543537</v>
      </c>
      <c r="BF45" s="61">
        <v>1</v>
      </c>
      <c r="BG45" s="47">
        <v>3.091708602902381</v>
      </c>
      <c r="BH45" s="46">
        <v>0</v>
      </c>
      <c r="BI45" s="46">
        <v>0.15619992055496554</v>
      </c>
      <c r="BJ45" s="46">
        <v>0</v>
      </c>
      <c r="BK45" s="46">
        <v>0.27439058833380547</v>
      </c>
      <c r="BL45" s="46">
        <v>0.40728546622579354</v>
      </c>
      <c r="BM45" s="46">
        <v>0</v>
      </c>
      <c r="BN45" s="46">
        <v>0.16212402488543537</v>
      </c>
      <c r="BO45" s="46">
        <v>0</v>
      </c>
      <c r="BP45" s="46">
        <v>0</v>
      </c>
      <c r="BQ45" s="46">
        <v>0</v>
      </c>
      <c r="BR45" s="46">
        <v>0</v>
      </c>
      <c r="BS45" s="43"/>
      <c r="BT45" s="51">
        <v>3.76459616</v>
      </c>
      <c r="BU45" s="51"/>
      <c r="BV45" s="49"/>
      <c r="BW45" s="49"/>
    </row>
    <row r="46" spans="1:75" s="28" customFormat="1" ht="75">
      <c r="A46" s="27" t="s">
        <v>366</v>
      </c>
      <c r="B46" s="27" t="s">
        <v>50</v>
      </c>
      <c r="C46" s="27" t="s">
        <v>95</v>
      </c>
      <c r="D46" s="27" t="s">
        <v>69</v>
      </c>
      <c r="E46" s="27" t="s">
        <v>367</v>
      </c>
      <c r="F46" s="28" t="s">
        <v>298</v>
      </c>
      <c r="G46" s="27" t="s">
        <v>130</v>
      </c>
      <c r="H46" s="27" t="s">
        <v>98</v>
      </c>
      <c r="I46" s="61">
        <v>1</v>
      </c>
      <c r="J46" s="30" t="s">
        <v>74</v>
      </c>
      <c r="K46" s="33" t="s">
        <v>338</v>
      </c>
      <c r="L46" s="33"/>
      <c r="M46" s="33"/>
      <c r="N46" s="33"/>
      <c r="O46" s="33"/>
      <c r="P46" s="33"/>
      <c r="Q46" s="34">
        <v>2010</v>
      </c>
      <c r="R46" s="35">
        <v>47.6</v>
      </c>
      <c r="S46" s="36"/>
      <c r="T46" s="62">
        <v>35.951000000000001</v>
      </c>
      <c r="U46" s="35">
        <v>35.951000000000001</v>
      </c>
      <c r="V46" s="36"/>
      <c r="W46" s="37"/>
      <c r="X46" s="48">
        <v>0.08</v>
      </c>
      <c r="Y46" s="39">
        <v>3</v>
      </c>
      <c r="Z46" s="39">
        <v>3</v>
      </c>
      <c r="AA46" s="35">
        <v>11.983666666666666</v>
      </c>
      <c r="AB46" s="36"/>
      <c r="AC46" s="48">
        <v>8.4726433200745466E-2</v>
      </c>
      <c r="AD46" s="269">
        <v>405</v>
      </c>
      <c r="AE46" s="289">
        <v>39417</v>
      </c>
      <c r="AF46" s="215">
        <v>246.81926700999995</v>
      </c>
      <c r="AG46" s="215"/>
      <c r="AH46" s="40"/>
      <c r="AI46" s="223"/>
      <c r="AJ46" s="33" t="s">
        <v>368</v>
      </c>
      <c r="AK46" s="215">
        <v>176.50302041000003</v>
      </c>
      <c r="AL46" s="90"/>
      <c r="AM46" s="41"/>
      <c r="AN46" s="41"/>
      <c r="AO46" s="289"/>
      <c r="AP46" s="215"/>
      <c r="AQ46" s="215"/>
      <c r="AR46" s="41"/>
      <c r="AS46" s="41"/>
      <c r="AT46" s="42"/>
      <c r="AU46" s="43"/>
      <c r="AV46" s="44">
        <v>0.08</v>
      </c>
      <c r="AW46" s="44"/>
      <c r="AX46" s="44">
        <v>0</v>
      </c>
      <c r="AY46" s="44">
        <v>-5.2317992363738131E-2</v>
      </c>
      <c r="AZ46" s="236" t="s">
        <v>369</v>
      </c>
      <c r="BA46" s="46">
        <v>1</v>
      </c>
      <c r="BB46" s="248" t="s">
        <v>370</v>
      </c>
      <c r="BC46" s="46">
        <v>0.44686335313035003</v>
      </c>
      <c r="BD46" s="248" t="s">
        <v>371</v>
      </c>
      <c r="BE46" s="46">
        <v>1.6447068228525957E-2</v>
      </c>
      <c r="BF46" s="61">
        <v>1</v>
      </c>
      <c r="BG46" s="47">
        <v>13.515865379360266</v>
      </c>
      <c r="BH46" s="46">
        <v>0</v>
      </c>
      <c r="BI46" s="46">
        <v>0</v>
      </c>
      <c r="BJ46" s="46">
        <v>0</v>
      </c>
      <c r="BK46" s="46">
        <v>0</v>
      </c>
      <c r="BL46" s="46">
        <v>0</v>
      </c>
      <c r="BM46" s="46">
        <v>0</v>
      </c>
      <c r="BN46" s="46">
        <v>0</v>
      </c>
      <c r="BO46" s="46">
        <v>0</v>
      </c>
      <c r="BP46" s="46">
        <v>0</v>
      </c>
      <c r="BQ46" s="46">
        <v>0</v>
      </c>
      <c r="BR46" s="46">
        <v>1</v>
      </c>
      <c r="BS46" s="43"/>
      <c r="BT46" s="51">
        <v>2.52761492</v>
      </c>
      <c r="BU46" s="51"/>
      <c r="BV46" s="49"/>
      <c r="BW46" s="49"/>
    </row>
    <row r="47" spans="1:75" s="28" customFormat="1" ht="75">
      <c r="A47" s="27" t="s">
        <v>372</v>
      </c>
      <c r="B47" s="27" t="s">
        <v>50</v>
      </c>
      <c r="C47" s="27" t="s">
        <v>95</v>
      </c>
      <c r="D47" s="27" t="s">
        <v>69</v>
      </c>
      <c r="E47" s="27" t="s">
        <v>373</v>
      </c>
      <c r="F47" s="28" t="s">
        <v>298</v>
      </c>
      <c r="G47" s="27" t="s">
        <v>299</v>
      </c>
      <c r="H47" s="27" t="s">
        <v>98</v>
      </c>
      <c r="I47" s="61">
        <v>1</v>
      </c>
      <c r="J47" s="30" t="s">
        <v>74</v>
      </c>
      <c r="K47" s="33" t="s">
        <v>374</v>
      </c>
      <c r="L47" s="33"/>
      <c r="M47" s="33"/>
      <c r="N47" s="33"/>
      <c r="O47" s="33"/>
      <c r="P47" s="33"/>
      <c r="Q47" s="34">
        <v>1996</v>
      </c>
      <c r="R47" s="35">
        <v>1.4</v>
      </c>
      <c r="S47" s="36"/>
      <c r="T47" s="62">
        <v>6.8289999999999997</v>
      </c>
      <c r="U47" s="35">
        <v>6.8289999999999997</v>
      </c>
      <c r="V47" s="36"/>
      <c r="W47" s="37"/>
      <c r="X47" s="48">
        <v>0.47755244755244758</v>
      </c>
      <c r="Y47" s="39">
        <v>1</v>
      </c>
      <c r="Z47" s="39">
        <v>1</v>
      </c>
      <c r="AA47" s="35">
        <v>6.8289999999999997</v>
      </c>
      <c r="AB47" s="36"/>
      <c r="AC47" s="48">
        <v>0.19197539903353347</v>
      </c>
      <c r="AD47" s="269">
        <v>105</v>
      </c>
      <c r="AE47" s="289">
        <v>35977</v>
      </c>
      <c r="AF47" s="215">
        <v>8.1405850600000011</v>
      </c>
      <c r="AG47" s="215"/>
      <c r="AH47" s="40"/>
      <c r="AI47" s="223"/>
      <c r="AJ47" s="33" t="s">
        <v>78</v>
      </c>
      <c r="AK47" s="215">
        <v>8</v>
      </c>
      <c r="AL47" s="90"/>
      <c r="AM47" s="41"/>
      <c r="AN47" s="41"/>
      <c r="AO47" s="289">
        <v>40543</v>
      </c>
      <c r="AP47" s="215">
        <v>8</v>
      </c>
      <c r="AQ47" s="215"/>
      <c r="AR47" s="41"/>
      <c r="AS47" s="41"/>
      <c r="AT47" s="42" t="s">
        <v>375</v>
      </c>
      <c r="AU47" s="43" t="s">
        <v>80</v>
      </c>
      <c r="AV47" s="44">
        <v>0.09</v>
      </c>
      <c r="AW47" s="44">
        <v>9.6910912008285527E-2</v>
      </c>
      <c r="AX47" s="44">
        <v>9.2499999999999999E-2</v>
      </c>
      <c r="AY47" s="44">
        <v>7.110306035495384E-2</v>
      </c>
      <c r="AZ47" s="236" t="s">
        <v>376</v>
      </c>
      <c r="BA47" s="46">
        <v>1</v>
      </c>
      <c r="BB47" s="248" t="s">
        <v>74</v>
      </c>
      <c r="BC47" s="46" t="s">
        <v>74</v>
      </c>
      <c r="BD47" s="248" t="s">
        <v>74</v>
      </c>
      <c r="BE47" s="46" t="s">
        <v>74</v>
      </c>
      <c r="BF47" s="61">
        <v>1</v>
      </c>
      <c r="BG47" s="47">
        <v>1.4166666666666667</v>
      </c>
      <c r="BH47" s="46">
        <v>0</v>
      </c>
      <c r="BI47" s="46">
        <v>0</v>
      </c>
      <c r="BJ47" s="46">
        <v>1</v>
      </c>
      <c r="BK47" s="46">
        <v>0</v>
      </c>
      <c r="BL47" s="46">
        <v>0</v>
      </c>
      <c r="BM47" s="46">
        <v>0</v>
      </c>
      <c r="BN47" s="46">
        <v>0</v>
      </c>
      <c r="BO47" s="46">
        <v>0</v>
      </c>
      <c r="BP47" s="46">
        <v>0</v>
      </c>
      <c r="BQ47" s="46">
        <v>0</v>
      </c>
      <c r="BR47" s="46">
        <v>0</v>
      </c>
      <c r="BS47" s="43"/>
      <c r="BT47" s="51">
        <v>0.69438269999999991</v>
      </c>
      <c r="BU47" s="51"/>
      <c r="BV47" s="49"/>
      <c r="BW47" s="49"/>
    </row>
    <row r="48" spans="1:75" s="28" customFormat="1" ht="75">
      <c r="A48" s="27" t="s">
        <v>377</v>
      </c>
      <c r="B48" s="27" t="s">
        <v>50</v>
      </c>
      <c r="C48" s="27" t="s">
        <v>95</v>
      </c>
      <c r="D48" s="27" t="s">
        <v>69</v>
      </c>
      <c r="E48" s="27" t="s">
        <v>378</v>
      </c>
      <c r="F48" s="28" t="s">
        <v>298</v>
      </c>
      <c r="G48" s="27" t="s">
        <v>362</v>
      </c>
      <c r="H48" s="27" t="s">
        <v>98</v>
      </c>
      <c r="I48" s="61">
        <v>1</v>
      </c>
      <c r="J48" s="30" t="s">
        <v>74</v>
      </c>
      <c r="K48" s="33" t="s">
        <v>379</v>
      </c>
      <c r="L48" s="33"/>
      <c r="M48" s="33"/>
      <c r="N48" s="33"/>
      <c r="O48" s="33"/>
      <c r="P48" s="33"/>
      <c r="Q48" s="34">
        <v>1991</v>
      </c>
      <c r="R48" s="35">
        <v>13.7</v>
      </c>
      <c r="S48" s="36"/>
      <c r="T48" s="62">
        <v>68.857399999999998</v>
      </c>
      <c r="U48" s="35">
        <v>68.857399999999998</v>
      </c>
      <c r="V48" s="36"/>
      <c r="W48" s="37"/>
      <c r="X48" s="48">
        <v>0.50260145985401461</v>
      </c>
      <c r="Y48" s="39">
        <v>10</v>
      </c>
      <c r="Z48" s="39">
        <v>11</v>
      </c>
      <c r="AA48" s="35">
        <v>6.259763636363636</v>
      </c>
      <c r="AB48" s="36"/>
      <c r="AC48" s="48">
        <v>0.13224431941955406</v>
      </c>
      <c r="AD48" s="269">
        <v>484</v>
      </c>
      <c r="AE48" s="289">
        <v>32994</v>
      </c>
      <c r="AF48" s="215">
        <v>81.228288730000003</v>
      </c>
      <c r="AG48" s="215"/>
      <c r="AH48" s="40"/>
      <c r="AI48" s="223"/>
      <c r="AJ48" s="33" t="s">
        <v>78</v>
      </c>
      <c r="AK48" s="215">
        <v>88.660447230000003</v>
      </c>
      <c r="AL48" s="90"/>
      <c r="AM48" s="41"/>
      <c r="AN48" s="41"/>
      <c r="AO48" s="289">
        <v>40178</v>
      </c>
      <c r="AP48" s="215">
        <v>88</v>
      </c>
      <c r="AQ48" s="215"/>
      <c r="AR48" s="41"/>
      <c r="AS48" s="41"/>
      <c r="AT48" s="42" t="s">
        <v>375</v>
      </c>
      <c r="AU48" s="43" t="s">
        <v>80</v>
      </c>
      <c r="AV48" s="44">
        <v>8.5000000000000006E-2</v>
      </c>
      <c r="AW48" s="44">
        <v>9.4129537267232097E-2</v>
      </c>
      <c r="AX48" s="44">
        <v>9.5000000000000001E-2</v>
      </c>
      <c r="AY48" s="44">
        <v>5.5116027223123032E-2</v>
      </c>
      <c r="AZ48" s="236" t="s">
        <v>380</v>
      </c>
      <c r="BA48" s="46">
        <v>0.38576514764007402</v>
      </c>
      <c r="BB48" s="248" t="s">
        <v>381</v>
      </c>
      <c r="BC48" s="46">
        <v>0.11842987681369205</v>
      </c>
      <c r="BD48" s="248" t="s">
        <v>382</v>
      </c>
      <c r="BE48" s="46">
        <v>0.11129663891343217</v>
      </c>
      <c r="BF48" s="61">
        <v>1</v>
      </c>
      <c r="BG48" s="47">
        <v>2.4267860178678209</v>
      </c>
      <c r="BH48" s="46">
        <v>0</v>
      </c>
      <c r="BI48" s="46">
        <v>0.46774265906167933</v>
      </c>
      <c r="BJ48" s="46">
        <v>5.6680906859935723E-2</v>
      </c>
      <c r="BK48" s="46">
        <v>0</v>
      </c>
      <c r="BL48" s="46">
        <v>0.39193928077923224</v>
      </c>
      <c r="BM48" s="46">
        <v>0</v>
      </c>
      <c r="BN48" s="46">
        <v>8.3637153299152681E-2</v>
      </c>
      <c r="BO48" s="46">
        <v>0</v>
      </c>
      <c r="BP48" s="46">
        <v>0</v>
      </c>
      <c r="BQ48" s="46">
        <v>0</v>
      </c>
      <c r="BR48" s="46">
        <v>0</v>
      </c>
      <c r="BS48" s="43"/>
      <c r="BT48" s="51">
        <v>8.1857793700000006</v>
      </c>
      <c r="BU48" s="51"/>
      <c r="BV48" s="49"/>
      <c r="BW48" s="49"/>
    </row>
    <row r="49" spans="1:75" s="28" customFormat="1" ht="75">
      <c r="A49" s="27" t="s">
        <v>383</v>
      </c>
      <c r="B49" s="27" t="s">
        <v>50</v>
      </c>
      <c r="C49" s="27" t="s">
        <v>95</v>
      </c>
      <c r="D49" s="27" t="s">
        <v>69</v>
      </c>
      <c r="E49" s="27" t="s">
        <v>384</v>
      </c>
      <c r="F49" s="28" t="s">
        <v>385</v>
      </c>
      <c r="G49" s="27" t="s">
        <v>362</v>
      </c>
      <c r="H49" s="27" t="s">
        <v>98</v>
      </c>
      <c r="I49" s="61">
        <v>1</v>
      </c>
      <c r="J49" s="30"/>
      <c r="K49" s="33" t="s">
        <v>386</v>
      </c>
      <c r="L49" s="33"/>
      <c r="M49" s="33"/>
      <c r="N49" s="33"/>
      <c r="O49" s="33"/>
      <c r="P49" s="33"/>
      <c r="Q49" s="34">
        <v>2000</v>
      </c>
      <c r="R49" s="35">
        <v>5.4</v>
      </c>
      <c r="S49" s="36"/>
      <c r="T49" s="62">
        <v>30.154</v>
      </c>
      <c r="U49" s="35">
        <v>30.154</v>
      </c>
      <c r="V49" s="36"/>
      <c r="W49" s="37"/>
      <c r="X49" s="48">
        <v>0.49942518078991283</v>
      </c>
      <c r="Y49" s="39">
        <v>2</v>
      </c>
      <c r="Z49" s="39">
        <v>2</v>
      </c>
      <c r="AA49" s="35">
        <v>15.077</v>
      </c>
      <c r="AB49" s="36"/>
      <c r="AC49" s="48">
        <v>0.24000132652384426</v>
      </c>
      <c r="AD49" s="269">
        <v>384</v>
      </c>
      <c r="AE49" s="289">
        <v>40156</v>
      </c>
      <c r="AF49" s="215">
        <v>48.902224379999993</v>
      </c>
      <c r="AG49" s="215"/>
      <c r="AH49" s="40"/>
      <c r="AI49" s="223"/>
      <c r="AJ49" s="33" t="s">
        <v>78</v>
      </c>
      <c r="AK49" s="215">
        <v>48.902224379999993</v>
      </c>
      <c r="AL49" s="90"/>
      <c r="AM49" s="41"/>
      <c r="AN49" s="41"/>
      <c r="AO49" s="289">
        <v>40148</v>
      </c>
      <c r="AP49" s="215">
        <v>47</v>
      </c>
      <c r="AQ49" s="215"/>
      <c r="AR49" s="41"/>
      <c r="AS49" s="41"/>
      <c r="AT49" s="42" t="s">
        <v>307</v>
      </c>
      <c r="AU49" s="43" t="s">
        <v>103</v>
      </c>
      <c r="AV49" s="44">
        <v>8.2500000000000004E-2</v>
      </c>
      <c r="AW49" s="44">
        <v>9.2021313491852497E-2</v>
      </c>
      <c r="AX49" s="44">
        <v>0.1</v>
      </c>
      <c r="AY49" s="44">
        <v>6.5919288071610405E-2</v>
      </c>
      <c r="AZ49" s="236" t="s">
        <v>387</v>
      </c>
      <c r="BA49" s="46">
        <v>0.61282342556792713</v>
      </c>
      <c r="BB49" s="248" t="s">
        <v>388</v>
      </c>
      <c r="BC49" s="46">
        <v>0.38717657443207287</v>
      </c>
      <c r="BD49" s="248" t="s">
        <v>74</v>
      </c>
      <c r="BE49" s="46" t="s">
        <v>74</v>
      </c>
      <c r="BF49" s="61">
        <v>1</v>
      </c>
      <c r="BG49" s="47">
        <v>4.1779713064885033</v>
      </c>
      <c r="BH49" s="46">
        <v>0</v>
      </c>
      <c r="BI49" s="46">
        <v>0</v>
      </c>
      <c r="BJ49" s="46">
        <v>0.61282342556792713</v>
      </c>
      <c r="BK49" s="46">
        <v>0</v>
      </c>
      <c r="BL49" s="46">
        <v>0</v>
      </c>
      <c r="BM49" s="46">
        <v>0</v>
      </c>
      <c r="BN49" s="46">
        <v>0</v>
      </c>
      <c r="BO49" s="46">
        <v>0</v>
      </c>
      <c r="BP49" s="46">
        <v>0</v>
      </c>
      <c r="BQ49" s="46">
        <v>0.38717657443207287</v>
      </c>
      <c r="BR49" s="46">
        <v>0</v>
      </c>
      <c r="BS49" s="43"/>
      <c r="BT49" s="51">
        <v>4.3391862999999997</v>
      </c>
      <c r="BU49" s="51"/>
      <c r="BV49" s="49"/>
      <c r="BW49" s="49"/>
    </row>
    <row r="50" spans="1:75" s="28" customFormat="1" ht="60">
      <c r="A50" s="27" t="s">
        <v>389</v>
      </c>
      <c r="B50" s="27" t="s">
        <v>50</v>
      </c>
      <c r="C50" s="27" t="s">
        <v>95</v>
      </c>
      <c r="D50" s="27" t="s">
        <v>69</v>
      </c>
      <c r="E50" s="27" t="s">
        <v>390</v>
      </c>
      <c r="F50" s="28" t="s">
        <v>385</v>
      </c>
      <c r="G50" s="27" t="s">
        <v>362</v>
      </c>
      <c r="H50" s="27" t="s">
        <v>98</v>
      </c>
      <c r="I50" s="61">
        <v>1</v>
      </c>
      <c r="J50" s="30" t="s">
        <v>74</v>
      </c>
      <c r="K50" s="33" t="s">
        <v>391</v>
      </c>
      <c r="L50" s="33"/>
      <c r="M50" s="33"/>
      <c r="N50" s="33"/>
      <c r="O50" s="33"/>
      <c r="P50" s="33"/>
      <c r="Q50" s="34">
        <v>1985</v>
      </c>
      <c r="R50" s="35">
        <v>1.4</v>
      </c>
      <c r="S50" s="36"/>
      <c r="T50" s="62">
        <v>8.1562000000000001</v>
      </c>
      <c r="U50" s="35">
        <v>8.1562000000000001</v>
      </c>
      <c r="V50" s="36"/>
      <c r="W50" s="37"/>
      <c r="X50" s="48">
        <v>0.57438028169014088</v>
      </c>
      <c r="Y50" s="39">
        <v>3</v>
      </c>
      <c r="Z50" s="39">
        <v>7</v>
      </c>
      <c r="AA50" s="35">
        <v>1.1651714285714285</v>
      </c>
      <c r="AB50" s="36"/>
      <c r="AC50" s="48">
        <v>0.2740246683504573</v>
      </c>
      <c r="AD50" s="269">
        <v>130</v>
      </c>
      <c r="AE50" s="289">
        <v>35582</v>
      </c>
      <c r="AF50" s="215">
        <v>11.460414050000001</v>
      </c>
      <c r="AG50" s="215"/>
      <c r="AH50" s="40"/>
      <c r="AI50" s="223"/>
      <c r="AJ50" s="33" t="s">
        <v>78</v>
      </c>
      <c r="AK50" s="215">
        <v>13.75</v>
      </c>
      <c r="AL50" s="90"/>
      <c r="AM50" s="41"/>
      <c r="AN50" s="41"/>
      <c r="AO50" s="289">
        <v>40724</v>
      </c>
      <c r="AP50" s="215">
        <v>13.75</v>
      </c>
      <c r="AQ50" s="215"/>
      <c r="AR50" s="41"/>
      <c r="AS50" s="41"/>
      <c r="AT50" s="42"/>
      <c r="AU50" s="43" t="s">
        <v>103</v>
      </c>
      <c r="AV50" s="44">
        <v>8.3750000000000005E-2</v>
      </c>
      <c r="AW50" s="44">
        <v>8.9613939760409267E-2</v>
      </c>
      <c r="AX50" s="44">
        <v>0.1</v>
      </c>
      <c r="AY50" s="44">
        <v>5.8059152874868847E-2</v>
      </c>
      <c r="AZ50" s="236" t="s">
        <v>392</v>
      </c>
      <c r="BA50" s="46">
        <v>0.2422960085279276</v>
      </c>
      <c r="BB50" s="248" t="s">
        <v>393</v>
      </c>
      <c r="BC50" s="46">
        <v>0.21606610062562892</v>
      </c>
      <c r="BD50" s="248" t="s">
        <v>394</v>
      </c>
      <c r="BE50" s="46">
        <v>0.15489950991454424</v>
      </c>
      <c r="BF50" s="61">
        <v>1</v>
      </c>
      <c r="BG50" s="47">
        <v>2.6579228019845771</v>
      </c>
      <c r="BH50" s="46">
        <v>0</v>
      </c>
      <c r="BI50" s="46">
        <v>0.2422960085279276</v>
      </c>
      <c r="BJ50" s="46">
        <v>0.15489950991454424</v>
      </c>
      <c r="BK50" s="46">
        <v>0.19691232428233194</v>
      </c>
      <c r="BL50" s="46">
        <v>0</v>
      </c>
      <c r="BM50" s="46">
        <v>0.40589215727519634</v>
      </c>
      <c r="BN50" s="46">
        <v>0</v>
      </c>
      <c r="BO50" s="46">
        <v>0</v>
      </c>
      <c r="BP50" s="46">
        <v>0</v>
      </c>
      <c r="BQ50" s="46">
        <v>0</v>
      </c>
      <c r="BR50" s="46">
        <v>0</v>
      </c>
      <c r="BS50" s="43"/>
      <c r="BT50" s="51">
        <v>0.91184571999999997</v>
      </c>
      <c r="BU50" s="51"/>
      <c r="BV50" s="49"/>
      <c r="BW50" s="49"/>
    </row>
    <row r="51" spans="1:75" s="28" customFormat="1" ht="75">
      <c r="A51" s="27" t="s">
        <v>395</v>
      </c>
      <c r="B51" s="27" t="s">
        <v>50</v>
      </c>
      <c r="C51" s="27" t="s">
        <v>95</v>
      </c>
      <c r="D51" s="27" t="s">
        <v>69</v>
      </c>
      <c r="E51" s="27" t="s">
        <v>396</v>
      </c>
      <c r="F51" s="28" t="s">
        <v>385</v>
      </c>
      <c r="G51" s="27" t="s">
        <v>121</v>
      </c>
      <c r="H51" s="27" t="s">
        <v>98</v>
      </c>
      <c r="I51" s="61">
        <v>1</v>
      </c>
      <c r="J51" s="30" t="s">
        <v>74</v>
      </c>
      <c r="K51" s="33" t="s">
        <v>397</v>
      </c>
      <c r="L51" s="33"/>
      <c r="M51" s="33"/>
      <c r="N51" s="33"/>
      <c r="O51" s="33"/>
      <c r="P51" s="33"/>
      <c r="Q51" s="34">
        <v>1986</v>
      </c>
      <c r="R51" s="35">
        <v>3</v>
      </c>
      <c r="S51" s="36"/>
      <c r="T51" s="62">
        <v>27.258399999999998</v>
      </c>
      <c r="U51" s="35">
        <v>27.258399999999998</v>
      </c>
      <c r="V51" s="36"/>
      <c r="W51" s="37"/>
      <c r="X51" s="48">
        <v>0.93415157612340682</v>
      </c>
      <c r="Y51" s="39">
        <v>3</v>
      </c>
      <c r="Z51" s="39">
        <v>36</v>
      </c>
      <c r="AA51" s="35">
        <v>0.75717777777777773</v>
      </c>
      <c r="AB51" s="36"/>
      <c r="AC51" s="48">
        <v>0.45024652951016936</v>
      </c>
      <c r="AD51" s="269">
        <v>407</v>
      </c>
      <c r="AE51" s="289">
        <v>35886</v>
      </c>
      <c r="AF51" s="215">
        <v>47.247018580000002</v>
      </c>
      <c r="AG51" s="215"/>
      <c r="AH51" s="40"/>
      <c r="AI51" s="223"/>
      <c r="AJ51" s="33" t="s">
        <v>78</v>
      </c>
      <c r="AK51" s="215">
        <v>57.112235299999995</v>
      </c>
      <c r="AL51" s="90"/>
      <c r="AM51" s="41"/>
      <c r="AN51" s="41"/>
      <c r="AO51" s="289">
        <v>40543</v>
      </c>
      <c r="AP51" s="215">
        <v>56.5</v>
      </c>
      <c r="AQ51" s="215"/>
      <c r="AR51" s="41"/>
      <c r="AS51" s="41"/>
      <c r="AT51" s="42" t="s">
        <v>346</v>
      </c>
      <c r="AU51" s="43" t="s">
        <v>124</v>
      </c>
      <c r="AV51" s="44">
        <v>0.08</v>
      </c>
      <c r="AW51" s="44">
        <v>8.1143239016677263E-2</v>
      </c>
      <c r="AX51" s="44">
        <v>9.5000000000000001E-2</v>
      </c>
      <c r="AY51" s="44">
        <v>2.4345477726338549E-2</v>
      </c>
      <c r="AZ51" s="236" t="s">
        <v>398</v>
      </c>
      <c r="BA51" s="46">
        <v>0.30269763128228333</v>
      </c>
      <c r="BB51" s="248" t="s">
        <v>399</v>
      </c>
      <c r="BC51" s="46">
        <v>0.24191370862994571</v>
      </c>
      <c r="BD51" s="248" t="s">
        <v>400</v>
      </c>
      <c r="BE51" s="46">
        <v>8.5864242411606562E-2</v>
      </c>
      <c r="BF51" s="61">
        <v>0.98269891116133012</v>
      </c>
      <c r="BG51" s="47">
        <v>4.9093642648936298</v>
      </c>
      <c r="BH51" s="46">
        <v>2.2053908116604754E-2</v>
      </c>
      <c r="BI51" s="46">
        <v>0.12866846180954727</v>
      </c>
      <c r="BJ51" s="46">
        <v>8.9951678709645044E-2</v>
      </c>
      <c r="BK51" s="46">
        <v>0.16359700734100455</v>
      </c>
      <c r="BL51" s="46">
        <v>4.597115654541261E-2</v>
      </c>
      <c r="BM51" s="46">
        <v>1.7157256015242196E-2</v>
      </c>
      <c r="BN51" s="46">
        <v>0.23657856592767379</v>
      </c>
      <c r="BO51" s="46">
        <v>0</v>
      </c>
      <c r="BP51" s="46">
        <v>0</v>
      </c>
      <c r="BQ51" s="46">
        <v>0</v>
      </c>
      <c r="BR51" s="46">
        <v>0.29602196553486992</v>
      </c>
      <c r="BS51" s="43"/>
      <c r="BT51" s="51">
        <v>4.2423816399999996</v>
      </c>
      <c r="BU51" s="51"/>
      <c r="BV51" s="49"/>
      <c r="BW51" s="49"/>
    </row>
    <row r="52" spans="1:75" s="28" customFormat="1">
      <c r="A52" s="27" t="s">
        <v>401</v>
      </c>
      <c r="B52" s="27" t="s">
        <v>50</v>
      </c>
      <c r="C52" s="27" t="s">
        <v>95</v>
      </c>
      <c r="D52" s="27" t="s">
        <v>69</v>
      </c>
      <c r="E52" s="27" t="s">
        <v>402</v>
      </c>
      <c r="F52" s="28" t="s">
        <v>385</v>
      </c>
      <c r="G52" s="27" t="s">
        <v>121</v>
      </c>
      <c r="H52" s="27" t="s">
        <v>98</v>
      </c>
      <c r="I52" s="61">
        <v>1</v>
      </c>
      <c r="J52" s="30" t="s">
        <v>74</v>
      </c>
      <c r="K52" s="33" t="s">
        <v>397</v>
      </c>
      <c r="L52" s="33"/>
      <c r="M52" s="33"/>
      <c r="N52" s="33"/>
      <c r="O52" s="33"/>
      <c r="P52" s="33"/>
      <c r="Q52" s="34">
        <v>1984</v>
      </c>
      <c r="R52" s="35">
        <v>1.9</v>
      </c>
      <c r="S52" s="36"/>
      <c r="T52" s="62">
        <v>16.842099999999999</v>
      </c>
      <c r="U52" s="35">
        <v>16.842099999999999</v>
      </c>
      <c r="V52" s="36"/>
      <c r="W52" s="37"/>
      <c r="X52" s="48">
        <v>0.87801041666666668</v>
      </c>
      <c r="Y52" s="39">
        <v>1</v>
      </c>
      <c r="Z52" s="39">
        <v>2</v>
      </c>
      <c r="AA52" s="35">
        <v>8.4210499999999993</v>
      </c>
      <c r="AB52" s="36"/>
      <c r="AC52" s="48">
        <v>0.37174699117093479</v>
      </c>
      <c r="AD52" s="269">
        <v>71</v>
      </c>
      <c r="AE52" s="289">
        <v>37165</v>
      </c>
      <c r="AF52" s="215">
        <v>29.295602760000005</v>
      </c>
      <c r="AG52" s="215"/>
      <c r="AH52" s="40"/>
      <c r="AI52" s="223"/>
      <c r="AJ52" s="33" t="s">
        <v>78</v>
      </c>
      <c r="AK52" s="215">
        <v>32.643460670000003</v>
      </c>
      <c r="AL52" s="90"/>
      <c r="AM52" s="41"/>
      <c r="AN52" s="41"/>
      <c r="AO52" s="289">
        <v>40543</v>
      </c>
      <c r="AP52" s="215">
        <v>32.5</v>
      </c>
      <c r="AQ52" s="215"/>
      <c r="AR52" s="41"/>
      <c r="AS52" s="41"/>
      <c r="AT52" s="42" t="s">
        <v>346</v>
      </c>
      <c r="AU52" s="43" t="s">
        <v>124</v>
      </c>
      <c r="AV52" s="44">
        <v>8.2500000000000004E-2</v>
      </c>
      <c r="AW52" s="44">
        <v>8.7524307644428659E-2</v>
      </c>
      <c r="AX52" s="44">
        <v>0.1</v>
      </c>
      <c r="AY52" s="44">
        <v>5.0096150394897565E-2</v>
      </c>
      <c r="AZ52" s="236" t="s">
        <v>403</v>
      </c>
      <c r="BA52" s="46">
        <v>0.74653962726136003</v>
      </c>
      <c r="BB52" s="248" t="s">
        <v>404</v>
      </c>
      <c r="BC52" s="46">
        <v>0.25346037273864003</v>
      </c>
      <c r="BD52" s="248" t="s">
        <v>74</v>
      </c>
      <c r="BE52" s="46" t="s">
        <v>74</v>
      </c>
      <c r="BF52" s="61">
        <v>1</v>
      </c>
      <c r="BG52" s="47">
        <v>1.4724239447390124</v>
      </c>
      <c r="BH52" s="46">
        <v>0</v>
      </c>
      <c r="BI52" s="46">
        <v>0.25346037273864003</v>
      </c>
      <c r="BJ52" s="46">
        <v>0.74653962726136003</v>
      </c>
      <c r="BK52" s="46">
        <v>0</v>
      </c>
      <c r="BL52" s="46">
        <v>0</v>
      </c>
      <c r="BM52" s="46">
        <v>0</v>
      </c>
      <c r="BN52" s="46">
        <v>0</v>
      </c>
      <c r="BO52" s="46">
        <v>0</v>
      </c>
      <c r="BP52" s="46">
        <v>0</v>
      </c>
      <c r="BQ52" s="46">
        <v>0</v>
      </c>
      <c r="BR52" s="46">
        <v>0</v>
      </c>
      <c r="BS52" s="43"/>
      <c r="BT52" s="51">
        <v>2.3681832300000001</v>
      </c>
      <c r="BU52" s="51"/>
      <c r="BV52" s="49"/>
      <c r="BW52" s="49"/>
    </row>
    <row r="53" spans="1:75" s="28" customFormat="1" ht="75">
      <c r="A53" s="27" t="s">
        <v>405</v>
      </c>
      <c r="B53" s="27" t="s">
        <v>50</v>
      </c>
      <c r="C53" s="27" t="s">
        <v>95</v>
      </c>
      <c r="D53" s="27" t="s">
        <v>69</v>
      </c>
      <c r="E53" s="27" t="s">
        <v>406</v>
      </c>
      <c r="F53" s="28" t="s">
        <v>305</v>
      </c>
      <c r="G53" s="27" t="s">
        <v>362</v>
      </c>
      <c r="H53" s="27" t="s">
        <v>98</v>
      </c>
      <c r="I53" s="61">
        <v>1</v>
      </c>
      <c r="J53" s="30" t="s">
        <v>74</v>
      </c>
      <c r="K53" s="33" t="s">
        <v>407</v>
      </c>
      <c r="L53" s="33"/>
      <c r="M53" s="33"/>
      <c r="N53" s="33"/>
      <c r="O53" s="33"/>
      <c r="P53" s="33"/>
      <c r="Q53" s="34">
        <v>1980</v>
      </c>
      <c r="R53" s="35">
        <v>5.3</v>
      </c>
      <c r="S53" s="36"/>
      <c r="T53" s="62">
        <v>34.962699999999998</v>
      </c>
      <c r="U53" s="35">
        <v>34.962699999999998</v>
      </c>
      <c r="V53" s="36"/>
      <c r="W53" s="37"/>
      <c r="X53" s="48">
        <v>0.66006857142857156</v>
      </c>
      <c r="Y53" s="39">
        <v>6</v>
      </c>
      <c r="Z53" s="39">
        <v>20</v>
      </c>
      <c r="AA53" s="35">
        <v>1.748135</v>
      </c>
      <c r="AB53" s="36"/>
      <c r="AC53" s="48">
        <v>0.33838919763061781</v>
      </c>
      <c r="AD53" s="269">
        <v>476</v>
      </c>
      <c r="AE53" s="289">
        <v>35674</v>
      </c>
      <c r="AF53" s="215">
        <v>39.211820249999995</v>
      </c>
      <c r="AG53" s="215"/>
      <c r="AH53" s="40"/>
      <c r="AI53" s="223"/>
      <c r="AJ53" s="33" t="s">
        <v>78</v>
      </c>
      <c r="AK53" s="215">
        <v>39.249999999999993</v>
      </c>
      <c r="AL53" s="90"/>
      <c r="AM53" s="41"/>
      <c r="AN53" s="41"/>
      <c r="AO53" s="289">
        <v>40724</v>
      </c>
      <c r="AP53" s="215">
        <v>39.25</v>
      </c>
      <c r="AQ53" s="215"/>
      <c r="AR53" s="41"/>
      <c r="AS53" s="41"/>
      <c r="AT53" s="42"/>
      <c r="AU53" s="43" t="s">
        <v>408</v>
      </c>
      <c r="AV53" s="44">
        <v>0.09</v>
      </c>
      <c r="AW53" s="44">
        <v>0.10178559513707174</v>
      </c>
      <c r="AX53" s="44">
        <v>9.7500000000000003E-2</v>
      </c>
      <c r="AY53" s="44">
        <v>4.5678827050238402E-2</v>
      </c>
      <c r="AZ53" s="236" t="s">
        <v>409</v>
      </c>
      <c r="BA53" s="46">
        <v>0.12862098404661654</v>
      </c>
      <c r="BB53" s="248" t="s">
        <v>410</v>
      </c>
      <c r="BC53" s="46">
        <v>0.11116370159477497</v>
      </c>
      <c r="BD53" s="248" t="s">
        <v>411</v>
      </c>
      <c r="BE53" s="46">
        <v>0.10396537563158285</v>
      </c>
      <c r="BF53" s="61">
        <v>0.84857862808078321</v>
      </c>
      <c r="BG53" s="47">
        <v>2.2842925549780322</v>
      </c>
      <c r="BH53" s="46">
        <v>0.13374253258633628</v>
      </c>
      <c r="BI53" s="46">
        <v>0.30178413111890956</v>
      </c>
      <c r="BJ53" s="46">
        <v>0.11141888789647529</v>
      </c>
      <c r="BK53" s="46">
        <v>0.16678594204998504</v>
      </c>
      <c r="BL53" s="46">
        <v>5.1047661621666449E-2</v>
      </c>
      <c r="BM53" s="46">
        <v>0.23522084472662741</v>
      </c>
      <c r="BN53" s="46">
        <v>0</v>
      </c>
      <c r="BO53" s="46">
        <v>0</v>
      </c>
      <c r="BP53" s="46">
        <v>0</v>
      </c>
      <c r="BQ53" s="46">
        <v>0</v>
      </c>
      <c r="BR53" s="46">
        <v>0</v>
      </c>
      <c r="BS53" s="43"/>
      <c r="BT53" s="51">
        <v>2.8888175899999999</v>
      </c>
      <c r="BU53" s="51"/>
      <c r="BV53" s="49"/>
      <c r="BW53" s="49"/>
    </row>
    <row r="54" spans="1:75" s="28" customFormat="1" ht="75">
      <c r="A54" s="27" t="s">
        <v>412</v>
      </c>
      <c r="B54" s="27" t="s">
        <v>50</v>
      </c>
      <c r="C54" s="27" t="s">
        <v>95</v>
      </c>
      <c r="D54" s="27" t="s">
        <v>69</v>
      </c>
      <c r="E54" s="27" t="s">
        <v>413</v>
      </c>
      <c r="F54" s="28" t="s">
        <v>305</v>
      </c>
      <c r="G54" s="27" t="s">
        <v>362</v>
      </c>
      <c r="H54" s="27" t="s">
        <v>98</v>
      </c>
      <c r="I54" s="61">
        <v>1</v>
      </c>
      <c r="J54" s="30"/>
      <c r="K54" s="33" t="s">
        <v>327</v>
      </c>
      <c r="L54" s="33"/>
      <c r="M54" s="33"/>
      <c r="N54" s="33"/>
      <c r="O54" s="33"/>
      <c r="P54" s="33"/>
      <c r="Q54" s="34">
        <v>1988</v>
      </c>
      <c r="R54" s="35">
        <v>2.4</v>
      </c>
      <c r="S54" s="36"/>
      <c r="T54" s="62">
        <v>17.838300000000004</v>
      </c>
      <c r="U54" s="35">
        <v>17.838300000000004</v>
      </c>
      <c r="V54" s="36"/>
      <c r="W54" s="37"/>
      <c r="X54" s="48">
        <v>0.53800000000000003</v>
      </c>
      <c r="Y54" s="39">
        <v>6</v>
      </c>
      <c r="Z54" s="39">
        <v>12</v>
      </c>
      <c r="AA54" s="35">
        <v>1.4865250000000003</v>
      </c>
      <c r="AB54" s="36"/>
      <c r="AC54" s="48">
        <v>0.44365214173996392</v>
      </c>
      <c r="AD54" s="269">
        <v>270</v>
      </c>
      <c r="AE54" s="289">
        <v>40299</v>
      </c>
      <c r="AF54" s="215">
        <v>25.863168340000001</v>
      </c>
      <c r="AG54" s="215"/>
      <c r="AH54" s="40"/>
      <c r="AI54" s="223"/>
      <c r="AJ54" s="33" t="s">
        <v>78</v>
      </c>
      <c r="AK54" s="215">
        <v>25.93110884</v>
      </c>
      <c r="AL54" s="90"/>
      <c r="AM54" s="41"/>
      <c r="AN54" s="41"/>
      <c r="AO54" s="289">
        <v>40299</v>
      </c>
      <c r="AP54" s="215">
        <v>24.425000000000001</v>
      </c>
      <c r="AQ54" s="215"/>
      <c r="AR54" s="41"/>
      <c r="AS54" s="41"/>
      <c r="AT54" s="42" t="s">
        <v>123</v>
      </c>
      <c r="AU54" s="43" t="s">
        <v>124</v>
      </c>
      <c r="AV54" s="44">
        <v>8.7499999999999994E-2</v>
      </c>
      <c r="AW54" s="44">
        <v>0.10029248866279071</v>
      </c>
      <c r="AX54" s="44">
        <v>9.5000000000000001E-2</v>
      </c>
      <c r="AY54" s="44">
        <v>6.6893709955965885E-2</v>
      </c>
      <c r="AZ54" s="236" t="s">
        <v>414</v>
      </c>
      <c r="BA54" s="46">
        <v>0.25723451519004703</v>
      </c>
      <c r="BB54" s="248" t="s">
        <v>415</v>
      </c>
      <c r="BC54" s="46">
        <v>0.21744621693797775</v>
      </c>
      <c r="BD54" s="248" t="s">
        <v>416</v>
      </c>
      <c r="BE54" s="46">
        <v>0.14529950218439242</v>
      </c>
      <c r="BF54" s="61">
        <v>1</v>
      </c>
      <c r="BG54" s="47">
        <v>3.6316536430464756</v>
      </c>
      <c r="BH54" s="46">
        <v>0.1262123733948666</v>
      </c>
      <c r="BI54" s="46">
        <v>5.4465239427678655E-2</v>
      </c>
      <c r="BJ54" s="46">
        <v>0.16536242444055632</v>
      </c>
      <c r="BK54" s="46">
        <v>0.29815372520432287</v>
      </c>
      <c r="BL54" s="46">
        <v>5.1464597517059375E-2</v>
      </c>
      <c r="BM54" s="46">
        <v>0.19000181381250056</v>
      </c>
      <c r="BN54" s="46">
        <v>0</v>
      </c>
      <c r="BO54" s="46">
        <v>0</v>
      </c>
      <c r="BP54" s="46">
        <v>0</v>
      </c>
      <c r="BQ54" s="46">
        <v>0</v>
      </c>
      <c r="BR54" s="46">
        <v>0.11433982620301579</v>
      </c>
      <c r="BS54" s="43"/>
      <c r="BT54" s="51">
        <v>2.3577728499999999</v>
      </c>
      <c r="BU54" s="51"/>
      <c r="BV54" s="49"/>
      <c r="BW54" s="49"/>
    </row>
    <row r="55" spans="1:75" s="28" customFormat="1" ht="75">
      <c r="A55" s="27" t="s">
        <v>417</v>
      </c>
      <c r="B55" s="27" t="s">
        <v>50</v>
      </c>
      <c r="C55" s="27" t="s">
        <v>95</v>
      </c>
      <c r="D55" s="27" t="s">
        <v>69</v>
      </c>
      <c r="E55" s="27" t="s">
        <v>418</v>
      </c>
      <c r="F55" s="28" t="s">
        <v>305</v>
      </c>
      <c r="G55" s="27" t="s">
        <v>362</v>
      </c>
      <c r="H55" s="27" t="s">
        <v>98</v>
      </c>
      <c r="I55" s="61">
        <v>1</v>
      </c>
      <c r="J55" s="30" t="s">
        <v>74</v>
      </c>
      <c r="K55" s="33" t="s">
        <v>327</v>
      </c>
      <c r="L55" s="33"/>
      <c r="M55" s="33"/>
      <c r="N55" s="33"/>
      <c r="O55" s="33"/>
      <c r="P55" s="33"/>
      <c r="Q55" s="34">
        <v>1969</v>
      </c>
      <c r="R55" s="35">
        <v>8.8000000000000007</v>
      </c>
      <c r="S55" s="36"/>
      <c r="T55" s="62">
        <v>29.3294</v>
      </c>
      <c r="U55" s="35">
        <v>29.3294</v>
      </c>
      <c r="V55" s="36"/>
      <c r="W55" s="37"/>
      <c r="X55" s="48">
        <v>0.33221970554926389</v>
      </c>
      <c r="Y55" s="39">
        <v>9</v>
      </c>
      <c r="Z55" s="39">
        <v>10</v>
      </c>
      <c r="AA55" s="35">
        <v>2.9329399999999999</v>
      </c>
      <c r="AB55" s="36"/>
      <c r="AC55" s="48">
        <v>0.28725442729820588</v>
      </c>
      <c r="AD55" s="269">
        <v>290</v>
      </c>
      <c r="AE55" s="289">
        <v>35551</v>
      </c>
      <c r="AF55" s="215">
        <v>120.6491620699999</v>
      </c>
      <c r="AG55" s="215"/>
      <c r="AH55" s="40"/>
      <c r="AI55" s="223"/>
      <c r="AJ55" s="33" t="s">
        <v>78</v>
      </c>
      <c r="AK55" s="215">
        <v>40.200000000000003</v>
      </c>
      <c r="AL55" s="90"/>
      <c r="AM55" s="41"/>
      <c r="AN55" s="41"/>
      <c r="AO55" s="289">
        <v>40178</v>
      </c>
      <c r="AP55" s="215">
        <v>39.5</v>
      </c>
      <c r="AQ55" s="215"/>
      <c r="AR55" s="41"/>
      <c r="AS55" s="41"/>
      <c r="AT55" s="42" t="s">
        <v>307</v>
      </c>
      <c r="AU55" s="43" t="s">
        <v>103</v>
      </c>
      <c r="AV55" s="44">
        <v>8.8356711901995968E-2</v>
      </c>
      <c r="AW55" s="44">
        <v>0.10127864521831303</v>
      </c>
      <c r="AX55" s="44">
        <v>9.6285067852993941E-2</v>
      </c>
      <c r="AY55" s="44">
        <v>6.2980600746141091E-2</v>
      </c>
      <c r="AZ55" s="236" t="s">
        <v>419</v>
      </c>
      <c r="BA55" s="46">
        <v>0.3026577961960627</v>
      </c>
      <c r="BB55" s="248" t="s">
        <v>420</v>
      </c>
      <c r="BC55" s="46">
        <v>0.26579768913157892</v>
      </c>
      <c r="BD55" s="248" t="s">
        <v>421</v>
      </c>
      <c r="BE55" s="46">
        <v>0.16377059080955605</v>
      </c>
      <c r="BF55" s="61">
        <v>0.59907123909797</v>
      </c>
      <c r="BG55" s="47">
        <v>5.2392122586179992</v>
      </c>
      <c r="BH55" s="46">
        <v>0.38264289112107414</v>
      </c>
      <c r="BI55" s="46">
        <v>7.9030810406710367E-2</v>
      </c>
      <c r="BJ55" s="46">
        <v>8.6281325062394859E-2</v>
      </c>
      <c r="BK55" s="46">
        <v>0</v>
      </c>
      <c r="BL55" s="46">
        <v>0</v>
      </c>
      <c r="BM55" s="46">
        <v>0</v>
      </c>
      <c r="BN55" s="46">
        <v>0</v>
      </c>
      <c r="BO55" s="46">
        <v>0.35094003494823944</v>
      </c>
      <c r="BP55" s="46">
        <v>0.10110493846158111</v>
      </c>
      <c r="BQ55" s="46">
        <v>0</v>
      </c>
      <c r="BR55" s="46">
        <v>0</v>
      </c>
      <c r="BS55" s="43"/>
      <c r="BT55" s="51">
        <v>2.7723802200000001</v>
      </c>
      <c r="BU55" s="51"/>
      <c r="BV55" s="49"/>
      <c r="BW55" s="49"/>
    </row>
    <row r="56" spans="1:75" s="65" customFormat="1">
      <c r="A56" s="64" t="s">
        <v>422</v>
      </c>
      <c r="B56" s="64" t="s">
        <v>50</v>
      </c>
      <c r="C56" s="64" t="s">
        <v>95</v>
      </c>
      <c r="D56" s="64" t="s">
        <v>69</v>
      </c>
      <c r="E56" s="64" t="s">
        <v>1226</v>
      </c>
      <c r="G56" s="64"/>
      <c r="H56" s="64"/>
      <c r="I56" s="66"/>
      <c r="J56" s="67"/>
      <c r="K56" s="68"/>
      <c r="L56" s="68"/>
      <c r="M56" s="68"/>
      <c r="N56" s="68"/>
      <c r="O56" s="68"/>
      <c r="P56" s="68"/>
      <c r="Q56" s="69"/>
      <c r="R56" s="70"/>
      <c r="S56" s="71"/>
      <c r="T56" s="72"/>
      <c r="U56" s="70">
        <v>0</v>
      </c>
      <c r="V56" s="71"/>
      <c r="W56" s="73"/>
      <c r="X56" s="74"/>
      <c r="Y56" s="75"/>
      <c r="Z56" s="75"/>
      <c r="AA56" s="70"/>
      <c r="AB56" s="71"/>
      <c r="AC56" s="74"/>
      <c r="AD56" s="270"/>
      <c r="AE56" s="290"/>
      <c r="AF56" s="217"/>
      <c r="AG56" s="217"/>
      <c r="AH56" s="76"/>
      <c r="AI56" s="224"/>
      <c r="AJ56" s="68"/>
      <c r="AK56" s="217"/>
      <c r="AL56" s="100"/>
      <c r="AM56" s="77"/>
      <c r="AN56" s="77"/>
      <c r="AO56" s="290"/>
      <c r="AP56" s="217"/>
      <c r="AQ56" s="217"/>
      <c r="AR56" s="77"/>
      <c r="AS56" s="77"/>
      <c r="AT56" s="78"/>
      <c r="AU56" s="79"/>
      <c r="AV56" s="44"/>
      <c r="AW56" s="44"/>
      <c r="AX56" s="44"/>
      <c r="AY56" s="282"/>
      <c r="AZ56" s="237"/>
      <c r="BA56" s="80"/>
      <c r="BB56" s="237"/>
      <c r="BC56" s="80"/>
      <c r="BD56" s="237"/>
      <c r="BE56" s="80"/>
      <c r="BF56" s="66"/>
      <c r="BG56" s="47"/>
      <c r="BH56" s="80"/>
      <c r="BI56" s="80"/>
      <c r="BJ56" s="80"/>
      <c r="BK56" s="80"/>
      <c r="BL56" s="80"/>
      <c r="BM56" s="80"/>
      <c r="BN56" s="80"/>
      <c r="BO56" s="80"/>
      <c r="BP56" s="80"/>
      <c r="BQ56" s="80"/>
      <c r="BR56" s="80"/>
      <c r="BS56" s="79"/>
      <c r="BT56" s="77">
        <v>1.05738848</v>
      </c>
      <c r="BU56" s="51"/>
      <c r="BV56" s="81"/>
      <c r="BW56" s="81"/>
    </row>
    <row r="57" spans="1:75" s="28" customFormat="1" ht="75">
      <c r="A57" s="27" t="s">
        <v>423</v>
      </c>
      <c r="B57" s="27" t="s">
        <v>50</v>
      </c>
      <c r="C57" s="27" t="s">
        <v>95</v>
      </c>
      <c r="D57" s="27" t="s">
        <v>69</v>
      </c>
      <c r="E57" s="27" t="s">
        <v>424</v>
      </c>
      <c r="F57" s="28" t="s">
        <v>317</v>
      </c>
      <c r="G57" s="27" t="s">
        <v>362</v>
      </c>
      <c r="H57" s="27" t="s">
        <v>98</v>
      </c>
      <c r="I57" s="61">
        <v>1</v>
      </c>
      <c r="J57" s="30" t="s">
        <v>74</v>
      </c>
      <c r="K57" s="33" t="s">
        <v>327</v>
      </c>
      <c r="L57" s="33"/>
      <c r="M57" s="33"/>
      <c r="N57" s="33"/>
      <c r="O57" s="33"/>
      <c r="P57" s="33"/>
      <c r="Q57" s="34">
        <v>1974</v>
      </c>
      <c r="R57" s="35">
        <v>2.5</v>
      </c>
      <c r="S57" s="36"/>
      <c r="T57" s="62">
        <v>19.297069999999998</v>
      </c>
      <c r="U57" s="35">
        <v>19.297069999999998</v>
      </c>
      <c r="V57" s="36"/>
      <c r="W57" s="37"/>
      <c r="X57" s="48">
        <v>0.77188279999999998</v>
      </c>
      <c r="Y57" s="39">
        <v>1</v>
      </c>
      <c r="Z57" s="39">
        <v>13</v>
      </c>
      <c r="AA57" s="35">
        <v>1.4843899999999999</v>
      </c>
      <c r="AB57" s="36"/>
      <c r="AC57" s="48">
        <v>0.28517282675556443</v>
      </c>
      <c r="AD57" s="269">
        <v>330</v>
      </c>
      <c r="AE57" s="289">
        <v>36708</v>
      </c>
      <c r="AF57" s="215">
        <v>25.821257380000002</v>
      </c>
      <c r="AG57" s="215"/>
      <c r="AH57" s="40"/>
      <c r="AI57" s="223"/>
      <c r="AJ57" s="33" t="s">
        <v>78</v>
      </c>
      <c r="AK57" s="215">
        <v>33.500000000000007</v>
      </c>
      <c r="AL57" s="90"/>
      <c r="AM57" s="41"/>
      <c r="AN57" s="41"/>
      <c r="AO57" s="289">
        <v>40724</v>
      </c>
      <c r="AP57" s="215">
        <v>33.5</v>
      </c>
      <c r="AQ57" s="215"/>
      <c r="AR57" s="41"/>
      <c r="AS57" s="41"/>
      <c r="AT57" s="42"/>
      <c r="AU57" s="43" t="s">
        <v>138</v>
      </c>
      <c r="AV57" s="44">
        <v>8.7499999999999994E-2</v>
      </c>
      <c r="AW57" s="44">
        <v>9.9091488638378522E-2</v>
      </c>
      <c r="AX57" s="44">
        <v>9.5000000000000001E-2</v>
      </c>
      <c r="AY57" s="44">
        <v>7.4603640389055093E-2</v>
      </c>
      <c r="AZ57" s="236" t="s">
        <v>425</v>
      </c>
      <c r="BA57" s="46">
        <v>0.17896507925771643</v>
      </c>
      <c r="BB57" s="248" t="s">
        <v>426</v>
      </c>
      <c r="BC57" s="46">
        <v>0.12158940386105373</v>
      </c>
      <c r="BD57" s="248" t="s">
        <v>427</v>
      </c>
      <c r="BE57" s="46">
        <v>0.11591534746886042</v>
      </c>
      <c r="BF57" s="61">
        <v>1</v>
      </c>
      <c r="BG57" s="47">
        <v>2.2740665172405703</v>
      </c>
      <c r="BH57" s="46">
        <v>0</v>
      </c>
      <c r="BI57" s="46">
        <v>0.11591534746886042</v>
      </c>
      <c r="BJ57" s="46">
        <v>0.41408957355712717</v>
      </c>
      <c r="BK57" s="46">
        <v>0.27891514480388696</v>
      </c>
      <c r="BL57" s="46">
        <v>6.9490530309071777E-2</v>
      </c>
      <c r="BM57" s="46">
        <v>0.12158940386105373</v>
      </c>
      <c r="BN57" s="46">
        <v>0</v>
      </c>
      <c r="BO57" s="46">
        <v>0</v>
      </c>
      <c r="BP57" s="46">
        <v>0</v>
      </c>
      <c r="BQ57" s="46">
        <v>0</v>
      </c>
      <c r="BR57" s="46">
        <v>0</v>
      </c>
      <c r="BS57" s="43"/>
      <c r="BT57" s="51">
        <v>3.0397515400000001</v>
      </c>
      <c r="BU57" s="51"/>
      <c r="BV57" s="49"/>
      <c r="BW57" s="49"/>
    </row>
    <row r="58" spans="1:75" s="28" customFormat="1" ht="60">
      <c r="A58" s="27" t="s">
        <v>428</v>
      </c>
      <c r="B58" s="27" t="s">
        <v>50</v>
      </c>
      <c r="C58" s="27" t="s">
        <v>227</v>
      </c>
      <c r="D58" s="27" t="s">
        <v>69</v>
      </c>
      <c r="E58" s="27" t="s">
        <v>429</v>
      </c>
      <c r="F58" s="28" t="s">
        <v>235</v>
      </c>
      <c r="G58" s="27" t="s">
        <v>299</v>
      </c>
      <c r="H58" s="27" t="s">
        <v>98</v>
      </c>
      <c r="I58" s="61">
        <v>1</v>
      </c>
      <c r="J58" s="30" t="s">
        <v>74</v>
      </c>
      <c r="K58" s="33" t="s">
        <v>430</v>
      </c>
      <c r="L58" s="33"/>
      <c r="M58" s="33"/>
      <c r="N58" s="33"/>
      <c r="O58" s="33"/>
      <c r="P58" s="33"/>
      <c r="Q58" s="34">
        <v>1988</v>
      </c>
      <c r="R58" s="35">
        <v>3.5</v>
      </c>
      <c r="S58" s="36"/>
      <c r="T58" s="62">
        <v>17.800999999999998</v>
      </c>
      <c r="U58" s="35">
        <v>17.800999999999998</v>
      </c>
      <c r="V58" s="36"/>
      <c r="W58" s="37"/>
      <c r="X58" s="48">
        <v>0.51447976878612722</v>
      </c>
      <c r="Y58" s="39">
        <v>5</v>
      </c>
      <c r="Z58" s="39">
        <v>3</v>
      </c>
      <c r="AA58" s="35">
        <v>5.9336666666666664</v>
      </c>
      <c r="AB58" s="36"/>
      <c r="AC58" s="48">
        <v>3.1290376945115446E-2</v>
      </c>
      <c r="AD58" s="269">
        <v>100</v>
      </c>
      <c r="AE58" s="289">
        <v>35582</v>
      </c>
      <c r="AF58" s="215">
        <v>13.291353920000001</v>
      </c>
      <c r="AG58" s="215"/>
      <c r="AH58" s="40"/>
      <c r="AI58" s="223"/>
      <c r="AJ58" s="33" t="s">
        <v>78</v>
      </c>
      <c r="AK58" s="215">
        <v>20.3</v>
      </c>
      <c r="AL58" s="90"/>
      <c r="AM58" s="41"/>
      <c r="AN58" s="41"/>
      <c r="AO58" s="289">
        <v>40359</v>
      </c>
      <c r="AP58" s="215">
        <v>19.600000000000001</v>
      </c>
      <c r="AQ58" s="215"/>
      <c r="AR58" s="41"/>
      <c r="AS58" s="41"/>
      <c r="AT58" s="42" t="s">
        <v>431</v>
      </c>
      <c r="AU58" s="43" t="s">
        <v>193</v>
      </c>
      <c r="AV58" s="44">
        <v>0.09</v>
      </c>
      <c r="AW58" s="44">
        <v>9.8387565945270011E-2</v>
      </c>
      <c r="AX58" s="44">
        <v>0.1</v>
      </c>
      <c r="AY58" s="44">
        <v>-5.4345269802696938E-3</v>
      </c>
      <c r="AZ58" s="236" t="s">
        <v>432</v>
      </c>
      <c r="BA58" s="46">
        <v>1</v>
      </c>
      <c r="BB58" s="248" t="s">
        <v>74</v>
      </c>
      <c r="BC58" s="46" t="s">
        <v>74</v>
      </c>
      <c r="BD58" s="248" t="s">
        <v>74</v>
      </c>
      <c r="BE58" s="46" t="s">
        <v>74</v>
      </c>
      <c r="BF58" s="61">
        <v>1</v>
      </c>
      <c r="BG58" s="47">
        <v>1.1666666666666667</v>
      </c>
      <c r="BH58" s="46">
        <v>0</v>
      </c>
      <c r="BI58" s="46">
        <v>0</v>
      </c>
      <c r="BJ58" s="46">
        <v>1</v>
      </c>
      <c r="BK58" s="46">
        <v>0</v>
      </c>
      <c r="BL58" s="46">
        <v>0</v>
      </c>
      <c r="BM58" s="46">
        <v>0</v>
      </c>
      <c r="BN58" s="46">
        <v>0</v>
      </c>
      <c r="BO58" s="46">
        <v>0</v>
      </c>
      <c r="BP58" s="46">
        <v>0</v>
      </c>
      <c r="BQ58" s="46">
        <v>0</v>
      </c>
      <c r="BR58" s="46">
        <v>0</v>
      </c>
      <c r="BS58" s="43"/>
      <c r="BT58" s="51">
        <v>1.8915015100000001</v>
      </c>
      <c r="BU58" s="51"/>
      <c r="BV58" s="49"/>
      <c r="BW58" s="49"/>
    </row>
    <row r="59" spans="1:75" s="28" customFormat="1" ht="75">
      <c r="A59" s="27" t="s">
        <v>433</v>
      </c>
      <c r="B59" s="27" t="s">
        <v>50</v>
      </c>
      <c r="C59" s="27" t="s">
        <v>227</v>
      </c>
      <c r="D59" s="27" t="s">
        <v>69</v>
      </c>
      <c r="E59" s="27" t="s">
        <v>434</v>
      </c>
      <c r="F59" s="28" t="s">
        <v>235</v>
      </c>
      <c r="G59" s="27" t="s">
        <v>121</v>
      </c>
      <c r="H59" s="27" t="s">
        <v>98</v>
      </c>
      <c r="I59" s="61">
        <v>1</v>
      </c>
      <c r="J59" s="30" t="s">
        <v>74</v>
      </c>
      <c r="K59" s="33" t="s">
        <v>435</v>
      </c>
      <c r="L59" s="33"/>
      <c r="M59" s="33"/>
      <c r="N59" s="33"/>
      <c r="O59" s="33"/>
      <c r="P59" s="33"/>
      <c r="Q59" s="34">
        <v>1987</v>
      </c>
      <c r="R59" s="35">
        <v>1.7</v>
      </c>
      <c r="S59" s="36"/>
      <c r="T59" s="62">
        <v>11.280799999999999</v>
      </c>
      <c r="U59" s="35">
        <v>11.280799999999999</v>
      </c>
      <c r="V59" s="36"/>
      <c r="W59" s="37"/>
      <c r="X59" s="48">
        <v>0.67136904761904759</v>
      </c>
      <c r="Y59" s="39">
        <v>3</v>
      </c>
      <c r="Z59" s="39">
        <v>28</v>
      </c>
      <c r="AA59" s="35">
        <v>0.40288571428571424</v>
      </c>
      <c r="AB59" s="36"/>
      <c r="AC59" s="48">
        <v>0.69779625558471037</v>
      </c>
      <c r="AD59" s="269">
        <v>203</v>
      </c>
      <c r="AE59" s="289">
        <v>36130</v>
      </c>
      <c r="AF59" s="215">
        <v>20.851073659999994</v>
      </c>
      <c r="AG59" s="215"/>
      <c r="AH59" s="40"/>
      <c r="AI59" s="223"/>
      <c r="AJ59" s="33" t="s">
        <v>78</v>
      </c>
      <c r="AK59" s="215">
        <v>26.2</v>
      </c>
      <c r="AL59" s="90"/>
      <c r="AM59" s="41"/>
      <c r="AN59" s="41"/>
      <c r="AO59" s="289">
        <v>40543</v>
      </c>
      <c r="AP59" s="215">
        <v>27</v>
      </c>
      <c r="AQ59" s="215"/>
      <c r="AR59" s="41"/>
      <c r="AS59" s="41"/>
      <c r="AT59" s="42" t="s">
        <v>436</v>
      </c>
      <c r="AU59" s="43" t="s">
        <v>124</v>
      </c>
      <c r="AV59" s="44">
        <v>8.2500000000000004E-2</v>
      </c>
      <c r="AW59" s="44">
        <v>0.10271323133025967</v>
      </c>
      <c r="AX59" s="44">
        <v>9.5000000000000001E-2</v>
      </c>
      <c r="AY59" s="44">
        <v>7.6382740975929231E-2</v>
      </c>
      <c r="AZ59" s="236" t="s">
        <v>437</v>
      </c>
      <c r="BA59" s="46">
        <v>0.12142189024986857</v>
      </c>
      <c r="BB59" s="248" t="s">
        <v>438</v>
      </c>
      <c r="BC59" s="46">
        <v>9.0853391628981997E-2</v>
      </c>
      <c r="BD59" s="248" t="s">
        <v>439</v>
      </c>
      <c r="BE59" s="46">
        <v>7.4931282376277525E-2</v>
      </c>
      <c r="BF59" s="61">
        <v>0.91095489681582864</v>
      </c>
      <c r="BG59" s="47">
        <v>1.626504541869372</v>
      </c>
      <c r="BH59" s="46">
        <v>9.5715864797132122E-2</v>
      </c>
      <c r="BI59" s="46">
        <v>0.14339085028793086</v>
      </c>
      <c r="BJ59" s="46">
        <v>0.58245743415259088</v>
      </c>
      <c r="BK59" s="46">
        <v>7.956091916581215E-2</v>
      </c>
      <c r="BL59" s="46">
        <v>6.9826587499261447E-2</v>
      </c>
      <c r="BM59" s="46">
        <v>2.9048344097272624E-2</v>
      </c>
      <c r="BN59" s="46">
        <v>0</v>
      </c>
      <c r="BO59" s="46">
        <v>0</v>
      </c>
      <c r="BP59" s="46">
        <v>0</v>
      </c>
      <c r="BQ59" s="46">
        <v>0</v>
      </c>
      <c r="BR59" s="46">
        <v>0</v>
      </c>
      <c r="BS59" s="43"/>
      <c r="BT59" s="51">
        <v>2.1897553199999997</v>
      </c>
      <c r="BU59" s="51"/>
      <c r="BV59" s="49"/>
      <c r="BW59" s="49"/>
    </row>
    <row r="60" spans="1:75" s="28" customFormat="1" ht="60">
      <c r="A60" s="27" t="s">
        <v>440</v>
      </c>
      <c r="B60" s="27" t="s">
        <v>50</v>
      </c>
      <c r="C60" s="27" t="s">
        <v>227</v>
      </c>
      <c r="D60" s="27" t="s">
        <v>69</v>
      </c>
      <c r="E60" s="27" t="s">
        <v>441</v>
      </c>
      <c r="F60" s="28" t="s">
        <v>235</v>
      </c>
      <c r="G60" s="27" t="s">
        <v>362</v>
      </c>
      <c r="H60" s="27" t="s">
        <v>98</v>
      </c>
      <c r="I60" s="61">
        <v>1</v>
      </c>
      <c r="J60" s="30"/>
      <c r="K60" s="33" t="s">
        <v>430</v>
      </c>
      <c r="L60" s="33"/>
      <c r="M60" s="33"/>
      <c r="N60" s="33"/>
      <c r="O60" s="33"/>
      <c r="P60" s="33"/>
      <c r="Q60" s="34">
        <v>1981</v>
      </c>
      <c r="R60" s="35">
        <v>4.47</v>
      </c>
      <c r="S60" s="36"/>
      <c r="T60" s="62">
        <v>24.45</v>
      </c>
      <c r="U60" s="35">
        <v>24.45</v>
      </c>
      <c r="V60" s="36"/>
      <c r="W60" s="37"/>
      <c r="X60" s="48">
        <v>0.53</v>
      </c>
      <c r="Y60" s="39">
        <v>7</v>
      </c>
      <c r="Z60" s="39">
        <v>11</v>
      </c>
      <c r="AA60" s="35">
        <v>2.2227272727272727</v>
      </c>
      <c r="AB60" s="36"/>
      <c r="AC60" s="48"/>
      <c r="AD60" s="269"/>
      <c r="AE60" s="289">
        <v>40483</v>
      </c>
      <c r="AF60" s="215">
        <v>22.29553366</v>
      </c>
      <c r="AG60" s="215"/>
      <c r="AH60" s="40"/>
      <c r="AI60" s="223"/>
      <c r="AJ60" s="33" t="s">
        <v>345</v>
      </c>
      <c r="AK60" s="215">
        <v>22.393979680000001</v>
      </c>
      <c r="AL60" s="90"/>
      <c r="AM60" s="41"/>
      <c r="AN60" s="41"/>
      <c r="AO60" s="289"/>
      <c r="AP60" s="215"/>
      <c r="AQ60" s="215"/>
      <c r="AR60" s="41"/>
      <c r="AS60" s="41"/>
      <c r="AT60" s="42" t="s">
        <v>442</v>
      </c>
      <c r="AU60" s="43" t="s">
        <v>103</v>
      </c>
      <c r="AV60" s="44">
        <v>9.7500000000000003E-2</v>
      </c>
      <c r="AW60" s="44">
        <v>8.6599999999999996E-2</v>
      </c>
      <c r="AX60" s="44">
        <v>0.11</v>
      </c>
      <c r="AY60" s="44">
        <v>-0.1967773778221793</v>
      </c>
      <c r="AZ60" s="236" t="s">
        <v>443</v>
      </c>
      <c r="BA60" s="46">
        <v>0.30040308528784709</v>
      </c>
      <c r="BB60" s="248" t="s">
        <v>444</v>
      </c>
      <c r="BC60" s="46">
        <v>0.26756558615374787</v>
      </c>
      <c r="BD60" s="248" t="s">
        <v>445</v>
      </c>
      <c r="BE60" s="46">
        <v>0.10723447688624842</v>
      </c>
      <c r="BF60" s="61">
        <v>0.86</v>
      </c>
      <c r="BG60" s="47">
        <v>2.9</v>
      </c>
      <c r="BH60" s="82">
        <v>0.14000000000000001</v>
      </c>
      <c r="BI60" s="46">
        <v>0.14000000000000001</v>
      </c>
      <c r="BJ60" s="46">
        <v>0</v>
      </c>
      <c r="BK60" s="46">
        <v>0.19</v>
      </c>
      <c r="BL60" s="46">
        <v>0.33</v>
      </c>
      <c r="BM60" s="46">
        <v>0.21</v>
      </c>
      <c r="BN60" s="46">
        <v>0</v>
      </c>
      <c r="BO60" s="46">
        <v>0</v>
      </c>
      <c r="BP60" s="46">
        <v>0</v>
      </c>
      <c r="BQ60" s="46">
        <v>0</v>
      </c>
      <c r="BR60" s="46">
        <v>0</v>
      </c>
      <c r="BS60" s="82"/>
      <c r="BT60" s="51">
        <v>1.31970634</v>
      </c>
      <c r="BU60" s="51"/>
      <c r="BV60" s="49"/>
      <c r="BW60" s="49"/>
    </row>
    <row r="61" spans="1:75" s="28" customFormat="1" ht="60">
      <c r="A61" s="27" t="s">
        <v>446</v>
      </c>
      <c r="B61" s="27" t="s">
        <v>50</v>
      </c>
      <c r="C61" s="27" t="s">
        <v>447</v>
      </c>
      <c r="D61" s="27" t="s">
        <v>69</v>
      </c>
      <c r="E61" s="27" t="s">
        <v>448</v>
      </c>
      <c r="F61" s="28" t="s">
        <v>449</v>
      </c>
      <c r="G61" s="27" t="s">
        <v>299</v>
      </c>
      <c r="H61" s="27" t="s">
        <v>98</v>
      </c>
      <c r="I61" s="61">
        <v>1</v>
      </c>
      <c r="J61" s="30" t="s">
        <v>74</v>
      </c>
      <c r="K61" s="33" t="s">
        <v>450</v>
      </c>
      <c r="L61" s="33"/>
      <c r="M61" s="33"/>
      <c r="N61" s="33"/>
      <c r="O61" s="33"/>
      <c r="P61" s="33"/>
      <c r="Q61" s="34">
        <v>1970</v>
      </c>
      <c r="R61" s="35">
        <v>9.6999999999999993</v>
      </c>
      <c r="S61" s="36"/>
      <c r="T61" s="62">
        <v>72.114999999999995</v>
      </c>
      <c r="U61" s="35">
        <v>72.114999999999995</v>
      </c>
      <c r="V61" s="36"/>
      <c r="W61" s="37"/>
      <c r="X61" s="48">
        <v>0.74040041067761808</v>
      </c>
      <c r="Y61" s="39">
        <v>2</v>
      </c>
      <c r="Z61" s="39">
        <v>2</v>
      </c>
      <c r="AA61" s="35">
        <v>36.057499999999997</v>
      </c>
      <c r="AB61" s="36"/>
      <c r="AC61" s="48">
        <v>1.0053386951397075E-2</v>
      </c>
      <c r="AD61" s="269"/>
      <c r="AE61" s="289">
        <v>37591</v>
      </c>
      <c r="AF61" s="215">
        <v>20.294972549999997</v>
      </c>
      <c r="AG61" s="215"/>
      <c r="AH61" s="40"/>
      <c r="AI61" s="223"/>
      <c r="AJ61" s="33" t="s">
        <v>78</v>
      </c>
      <c r="AK61" s="215">
        <v>28.8</v>
      </c>
      <c r="AL61" s="90"/>
      <c r="AM61" s="41"/>
      <c r="AN61" s="41"/>
      <c r="AO61" s="289">
        <v>40543</v>
      </c>
      <c r="AP61" s="215">
        <v>25.5</v>
      </c>
      <c r="AQ61" s="215"/>
      <c r="AR61" s="41"/>
      <c r="AS61" s="41"/>
      <c r="AT61" s="42" t="s">
        <v>451</v>
      </c>
      <c r="AU61" s="43" t="s">
        <v>138</v>
      </c>
      <c r="AV61" s="44">
        <v>0.10249999999999999</v>
      </c>
      <c r="AW61" s="44">
        <v>8.8402558600902556E-2</v>
      </c>
      <c r="AX61" s="44">
        <v>0.11</v>
      </c>
      <c r="AY61" s="44">
        <v>-8.4418840319948174E-2</v>
      </c>
      <c r="AZ61" s="236" t="s">
        <v>452</v>
      </c>
      <c r="BA61" s="46">
        <v>1</v>
      </c>
      <c r="BB61" s="248" t="s">
        <v>74</v>
      </c>
      <c r="BC61" s="46" t="s">
        <v>74</v>
      </c>
      <c r="BD61" s="248" t="s">
        <v>74</v>
      </c>
      <c r="BE61" s="46" t="s">
        <v>74</v>
      </c>
      <c r="BF61" s="61">
        <v>1</v>
      </c>
      <c r="BG61" s="47">
        <v>1</v>
      </c>
      <c r="BH61" s="46">
        <v>0</v>
      </c>
      <c r="BI61" s="46">
        <v>1</v>
      </c>
      <c r="BJ61" s="46">
        <v>0</v>
      </c>
      <c r="BK61" s="46">
        <v>0</v>
      </c>
      <c r="BL61" s="46">
        <v>0</v>
      </c>
      <c r="BM61" s="46">
        <v>0</v>
      </c>
      <c r="BN61" s="46">
        <v>0</v>
      </c>
      <c r="BO61" s="46">
        <v>0</v>
      </c>
      <c r="BP61" s="46">
        <v>0</v>
      </c>
      <c r="BQ61" s="46">
        <v>0</v>
      </c>
      <c r="BR61" s="46">
        <v>0</v>
      </c>
      <c r="BS61" s="43"/>
      <c r="BT61" s="51">
        <v>2.4717810299999998</v>
      </c>
      <c r="BU61" s="51"/>
      <c r="BV61" s="49"/>
      <c r="BW61" s="49"/>
    </row>
    <row r="62" spans="1:75" s="28" customFormat="1" ht="60">
      <c r="A62" s="27" t="s">
        <v>453</v>
      </c>
      <c r="B62" s="27" t="s">
        <v>50</v>
      </c>
      <c r="C62" s="27" t="s">
        <v>237</v>
      </c>
      <c r="D62" s="27" t="s">
        <v>69</v>
      </c>
      <c r="E62" s="27" t="s">
        <v>454</v>
      </c>
      <c r="F62" s="28" t="s">
        <v>455</v>
      </c>
      <c r="G62" s="27" t="s">
        <v>299</v>
      </c>
      <c r="H62" s="27" t="s">
        <v>98</v>
      </c>
      <c r="I62" s="61">
        <v>1</v>
      </c>
      <c r="J62" s="30" t="s">
        <v>74</v>
      </c>
      <c r="K62" s="33" t="s">
        <v>456</v>
      </c>
      <c r="L62" s="33"/>
      <c r="M62" s="33"/>
      <c r="N62" s="33"/>
      <c r="O62" s="33"/>
      <c r="P62" s="33"/>
      <c r="Q62" s="34">
        <v>1996</v>
      </c>
      <c r="R62" s="35">
        <v>10.199999999999999</v>
      </c>
      <c r="S62" s="36"/>
      <c r="T62" s="62">
        <v>41.447000000000003</v>
      </c>
      <c r="U62" s="35">
        <v>41.447000000000003</v>
      </c>
      <c r="V62" s="36"/>
      <c r="W62" s="37"/>
      <c r="X62" s="48">
        <v>0.40714145383104128</v>
      </c>
      <c r="Y62" s="39">
        <v>1</v>
      </c>
      <c r="Z62" s="39">
        <v>1</v>
      </c>
      <c r="AA62" s="35">
        <v>41.447000000000003</v>
      </c>
      <c r="AB62" s="36"/>
      <c r="AC62" s="48">
        <v>4.9999999999999996E-2</v>
      </c>
      <c r="AD62" s="269">
        <v>210</v>
      </c>
      <c r="AE62" s="289">
        <v>34973</v>
      </c>
      <c r="AF62" s="215">
        <v>25.778356420000001</v>
      </c>
      <c r="AG62" s="215"/>
      <c r="AH62" s="40"/>
      <c r="AI62" s="223"/>
      <c r="AJ62" s="33" t="s">
        <v>78</v>
      </c>
      <c r="AK62" s="215">
        <v>32.5</v>
      </c>
      <c r="AL62" s="90"/>
      <c r="AM62" s="41"/>
      <c r="AN62" s="41"/>
      <c r="AO62" s="289">
        <v>40724</v>
      </c>
      <c r="AP62" s="215">
        <v>32.5</v>
      </c>
      <c r="AQ62" s="215"/>
      <c r="AR62" s="41"/>
      <c r="AS62" s="41"/>
      <c r="AT62" s="42"/>
      <c r="AU62" s="43" t="s">
        <v>80</v>
      </c>
      <c r="AV62" s="44">
        <v>0.09</v>
      </c>
      <c r="AW62" s="44">
        <v>0.12016950438373272</v>
      </c>
      <c r="AX62" s="44">
        <v>0.1</v>
      </c>
      <c r="AY62" s="44">
        <v>0.50766390286959129</v>
      </c>
      <c r="AZ62" s="236" t="s">
        <v>457</v>
      </c>
      <c r="BA62" s="46">
        <v>1</v>
      </c>
      <c r="BB62" s="248" t="s">
        <v>74</v>
      </c>
      <c r="BC62" s="46" t="s">
        <v>74</v>
      </c>
      <c r="BD62" s="248" t="s">
        <v>74</v>
      </c>
      <c r="BE62" s="46" t="s">
        <v>74</v>
      </c>
      <c r="BF62" s="61">
        <v>1</v>
      </c>
      <c r="BG62" s="47">
        <v>5.75</v>
      </c>
      <c r="BH62" s="46">
        <v>0</v>
      </c>
      <c r="BI62" s="46">
        <v>0</v>
      </c>
      <c r="BJ62" s="46">
        <v>0</v>
      </c>
      <c r="BK62" s="46">
        <v>0</v>
      </c>
      <c r="BL62" s="46">
        <v>0</v>
      </c>
      <c r="BM62" s="46">
        <v>0</v>
      </c>
      <c r="BN62" s="46">
        <v>1</v>
      </c>
      <c r="BO62" s="46">
        <v>0</v>
      </c>
      <c r="BP62" s="46">
        <v>0</v>
      </c>
      <c r="BQ62" s="46">
        <v>0</v>
      </c>
      <c r="BR62" s="46">
        <v>0</v>
      </c>
      <c r="BS62" s="43"/>
      <c r="BT62" s="51">
        <v>3.7314520799999999</v>
      </c>
      <c r="BU62" s="51"/>
      <c r="BV62" s="49"/>
      <c r="BW62" s="49"/>
    </row>
    <row r="63" spans="1:75" s="28" customFormat="1" ht="75">
      <c r="A63" s="27" t="s">
        <v>458</v>
      </c>
      <c r="B63" s="27" t="s">
        <v>50</v>
      </c>
      <c r="C63" s="27" t="s">
        <v>237</v>
      </c>
      <c r="D63" s="27" t="s">
        <v>69</v>
      </c>
      <c r="E63" s="27" t="s">
        <v>459</v>
      </c>
      <c r="F63" s="28" t="s">
        <v>460</v>
      </c>
      <c r="G63" s="27" t="s">
        <v>299</v>
      </c>
      <c r="H63" s="27" t="s">
        <v>98</v>
      </c>
      <c r="I63" s="61">
        <v>1</v>
      </c>
      <c r="J63" s="30" t="s">
        <v>74</v>
      </c>
      <c r="K63" s="33" t="s">
        <v>461</v>
      </c>
      <c r="L63" s="33"/>
      <c r="M63" s="33"/>
      <c r="N63" s="33"/>
      <c r="O63" s="33"/>
      <c r="P63" s="33"/>
      <c r="Q63" s="34">
        <v>1986</v>
      </c>
      <c r="R63" s="35">
        <v>3.6</v>
      </c>
      <c r="S63" s="36"/>
      <c r="T63" s="62">
        <v>18.643000000000001</v>
      </c>
      <c r="U63" s="35">
        <v>18.643000000000001</v>
      </c>
      <c r="V63" s="36"/>
      <c r="W63" s="37"/>
      <c r="X63" s="48">
        <v>0.50137741046831952</v>
      </c>
      <c r="Y63" s="39">
        <v>1</v>
      </c>
      <c r="Z63" s="39">
        <v>1</v>
      </c>
      <c r="AA63" s="35">
        <v>18.643000000000001</v>
      </c>
      <c r="AB63" s="36"/>
      <c r="AC63" s="48">
        <v>2.8589819235101645E-2</v>
      </c>
      <c r="AD63" s="269">
        <v>12</v>
      </c>
      <c r="AE63" s="289">
        <v>35612</v>
      </c>
      <c r="AF63" s="215">
        <v>16.154086889999999</v>
      </c>
      <c r="AG63" s="215"/>
      <c r="AH63" s="40"/>
      <c r="AI63" s="223"/>
      <c r="AJ63" s="33" t="s">
        <v>78</v>
      </c>
      <c r="AK63" s="215">
        <v>15.09049525</v>
      </c>
      <c r="AL63" s="90"/>
      <c r="AM63" s="41"/>
      <c r="AN63" s="41"/>
      <c r="AO63" s="289">
        <v>40543</v>
      </c>
      <c r="AP63" s="215">
        <v>14.9</v>
      </c>
      <c r="AQ63" s="215"/>
      <c r="AR63" s="41"/>
      <c r="AS63" s="41"/>
      <c r="AT63" s="42" t="s">
        <v>462</v>
      </c>
      <c r="AU63" s="43" t="s">
        <v>124</v>
      </c>
      <c r="AV63" s="44">
        <v>0.09</v>
      </c>
      <c r="AW63" s="44">
        <v>9.0408765928141274E-2</v>
      </c>
      <c r="AX63" s="44">
        <v>0.1</v>
      </c>
      <c r="AY63" s="44">
        <v>1.1656222608526168E-2</v>
      </c>
      <c r="AZ63" s="236" t="s">
        <v>463</v>
      </c>
      <c r="BA63" s="46">
        <v>1</v>
      </c>
      <c r="BB63" s="248" t="s">
        <v>74</v>
      </c>
      <c r="BC63" s="46" t="s">
        <v>74</v>
      </c>
      <c r="BD63" s="248" t="s">
        <v>74</v>
      </c>
      <c r="BE63" s="46" t="s">
        <v>74</v>
      </c>
      <c r="BF63" s="61">
        <v>1</v>
      </c>
      <c r="BG63" s="47">
        <v>8.25</v>
      </c>
      <c r="BH63" s="46">
        <v>0</v>
      </c>
      <c r="BI63" s="46">
        <v>0</v>
      </c>
      <c r="BJ63" s="46">
        <v>0</v>
      </c>
      <c r="BK63" s="46">
        <v>0</v>
      </c>
      <c r="BL63" s="46">
        <v>0</v>
      </c>
      <c r="BM63" s="46">
        <v>0</v>
      </c>
      <c r="BN63" s="46">
        <v>0</v>
      </c>
      <c r="BO63" s="46">
        <v>0</v>
      </c>
      <c r="BP63" s="46">
        <v>0</v>
      </c>
      <c r="BQ63" s="46">
        <v>1</v>
      </c>
      <c r="BR63" s="46">
        <v>0</v>
      </c>
      <c r="BS63" s="43"/>
      <c r="BT63" s="51">
        <v>1.2889883500000001</v>
      </c>
      <c r="BU63" s="51"/>
      <c r="BV63" s="49"/>
      <c r="BW63" s="49"/>
    </row>
    <row r="64" spans="1:75" s="28" customFormat="1" ht="60">
      <c r="A64" s="27" t="s">
        <v>464</v>
      </c>
      <c r="B64" s="27" t="s">
        <v>50</v>
      </c>
      <c r="C64" s="27" t="s">
        <v>237</v>
      </c>
      <c r="D64" s="27" t="s">
        <v>69</v>
      </c>
      <c r="E64" s="27" t="s">
        <v>465</v>
      </c>
      <c r="F64" s="28" t="s">
        <v>460</v>
      </c>
      <c r="G64" s="27" t="s">
        <v>362</v>
      </c>
      <c r="H64" s="27" t="s">
        <v>98</v>
      </c>
      <c r="I64" s="61">
        <v>1</v>
      </c>
      <c r="J64" s="30" t="s">
        <v>74</v>
      </c>
      <c r="K64" s="33" t="s">
        <v>466</v>
      </c>
      <c r="L64" s="33"/>
      <c r="M64" s="33"/>
      <c r="N64" s="33"/>
      <c r="O64" s="33"/>
      <c r="P64" s="33"/>
      <c r="Q64" s="34">
        <v>2001</v>
      </c>
      <c r="R64" s="35">
        <v>19</v>
      </c>
      <c r="S64" s="36"/>
      <c r="T64" s="62">
        <v>78.75739999999999</v>
      </c>
      <c r="U64" s="35">
        <v>78.75739999999999</v>
      </c>
      <c r="V64" s="36"/>
      <c r="W64" s="37"/>
      <c r="X64" s="48">
        <v>0.47059040590405904</v>
      </c>
      <c r="Y64" s="39">
        <v>8</v>
      </c>
      <c r="Z64" s="39">
        <v>8</v>
      </c>
      <c r="AA64" s="35">
        <v>9.8446749999999987</v>
      </c>
      <c r="AB64" s="36"/>
      <c r="AC64" s="48">
        <v>7.2896007232336274E-2</v>
      </c>
      <c r="AD64" s="269">
        <v>191</v>
      </c>
      <c r="AE64" s="289">
        <v>38009</v>
      </c>
      <c r="AF64" s="215">
        <v>68.427874640000013</v>
      </c>
      <c r="AG64" s="215"/>
      <c r="AH64" s="40"/>
      <c r="AI64" s="223"/>
      <c r="AJ64" s="33" t="s">
        <v>78</v>
      </c>
      <c r="AK64" s="215">
        <v>75.3</v>
      </c>
      <c r="AL64" s="90"/>
      <c r="AM64" s="41"/>
      <c r="AN64" s="41"/>
      <c r="AO64" s="289">
        <v>40359</v>
      </c>
      <c r="AP64" s="215">
        <v>77.3</v>
      </c>
      <c r="AQ64" s="215"/>
      <c r="AR64" s="41"/>
      <c r="AS64" s="41"/>
      <c r="AT64" s="42" t="s">
        <v>467</v>
      </c>
      <c r="AU64" s="43" t="s">
        <v>80</v>
      </c>
      <c r="AV64" s="44">
        <v>8.4999999999999992E-2</v>
      </c>
      <c r="AW64" s="44">
        <v>9.1255203879614749E-2</v>
      </c>
      <c r="AX64" s="44">
        <v>9.5000000000000001E-2</v>
      </c>
      <c r="AY64" s="44">
        <v>8.8645115090469906E-2</v>
      </c>
      <c r="AZ64" s="236" t="s">
        <v>468</v>
      </c>
      <c r="BA64" s="46">
        <v>0.33133818165886253</v>
      </c>
      <c r="BB64" s="248" t="s">
        <v>469</v>
      </c>
      <c r="BC64" s="46">
        <v>0.23254640945122371</v>
      </c>
      <c r="BD64" s="248" t="s">
        <v>470</v>
      </c>
      <c r="BE64" s="46">
        <v>0.13244712824630064</v>
      </c>
      <c r="BF64" s="61">
        <v>1</v>
      </c>
      <c r="BG64" s="47">
        <v>3.6618680140526725</v>
      </c>
      <c r="BH64" s="46">
        <v>0</v>
      </c>
      <c r="BI64" s="46">
        <v>0</v>
      </c>
      <c r="BJ64" s="46">
        <v>0.10800165581313509</v>
      </c>
      <c r="BK64" s="46">
        <v>0.41083519839579324</v>
      </c>
      <c r="BL64" s="46">
        <v>0.23254640945122371</v>
      </c>
      <c r="BM64" s="46">
        <v>0</v>
      </c>
      <c r="BN64" s="46">
        <v>0</v>
      </c>
      <c r="BO64" s="46">
        <v>0.11616960809354736</v>
      </c>
      <c r="BP64" s="46">
        <v>0.13244712824630064</v>
      </c>
      <c r="BQ64" s="46">
        <v>0</v>
      </c>
      <c r="BR64" s="46">
        <v>0</v>
      </c>
      <c r="BS64" s="43"/>
      <c r="BT64" s="51">
        <v>6.7639587599999995</v>
      </c>
      <c r="BU64" s="51"/>
      <c r="BV64" s="49"/>
      <c r="BW64" s="49"/>
    </row>
    <row r="65" spans="1:75" s="28" customFormat="1" ht="60">
      <c r="A65" s="27" t="s">
        <v>471</v>
      </c>
      <c r="B65" s="27" t="s">
        <v>50</v>
      </c>
      <c r="C65" s="27" t="s">
        <v>237</v>
      </c>
      <c r="D65" s="27" t="s">
        <v>69</v>
      </c>
      <c r="E65" s="27" t="s">
        <v>472</v>
      </c>
      <c r="F65" s="28" t="s">
        <v>460</v>
      </c>
      <c r="G65" s="27" t="s">
        <v>299</v>
      </c>
      <c r="H65" s="27" t="s">
        <v>98</v>
      </c>
      <c r="I65" s="61">
        <v>1</v>
      </c>
      <c r="J65" s="30" t="s">
        <v>74</v>
      </c>
      <c r="K65" s="33" t="s">
        <v>461</v>
      </c>
      <c r="L65" s="33"/>
      <c r="M65" s="33"/>
      <c r="N65" s="33"/>
      <c r="O65" s="33"/>
      <c r="P65" s="33"/>
      <c r="Q65" s="34">
        <v>1990</v>
      </c>
      <c r="R65" s="35">
        <v>7.4</v>
      </c>
      <c r="S65" s="36"/>
      <c r="T65" s="62">
        <v>48.548000000000002</v>
      </c>
      <c r="U65" s="35">
        <v>48.548000000000002</v>
      </c>
      <c r="V65" s="36"/>
      <c r="W65" s="37"/>
      <c r="X65" s="48">
        <v>0.65605405405405404</v>
      </c>
      <c r="Y65" s="39">
        <v>2</v>
      </c>
      <c r="Z65" s="39">
        <v>2</v>
      </c>
      <c r="AA65" s="35">
        <v>24.274000000000001</v>
      </c>
      <c r="AB65" s="36"/>
      <c r="AC65" s="48">
        <v>3.3472027683941669E-2</v>
      </c>
      <c r="AD65" s="269">
        <v>275</v>
      </c>
      <c r="AE65" s="289">
        <v>35278</v>
      </c>
      <c r="AF65" s="215">
        <v>31.201062920000002</v>
      </c>
      <c r="AG65" s="215"/>
      <c r="AH65" s="40"/>
      <c r="AI65" s="223"/>
      <c r="AJ65" s="33" t="s">
        <v>78</v>
      </c>
      <c r="AK65" s="215">
        <v>37.6</v>
      </c>
      <c r="AL65" s="90"/>
      <c r="AM65" s="41"/>
      <c r="AN65" s="41"/>
      <c r="AO65" s="289">
        <v>40724</v>
      </c>
      <c r="AP65" s="215">
        <v>37.6</v>
      </c>
      <c r="AQ65" s="215"/>
      <c r="AR65" s="41"/>
      <c r="AS65" s="41"/>
      <c r="AT65" s="42"/>
      <c r="AU65" s="43" t="s">
        <v>408</v>
      </c>
      <c r="AV65" s="44">
        <v>8.6735372340425526E-2</v>
      </c>
      <c r="AW65" s="44">
        <v>9.210055508633877E-2</v>
      </c>
      <c r="AX65" s="44">
        <v>9.6735372340425535E-2</v>
      </c>
      <c r="AY65" s="44">
        <v>2.5010501423638587E-2</v>
      </c>
      <c r="AZ65" s="236" t="s">
        <v>411</v>
      </c>
      <c r="BA65" s="46">
        <v>0.73098748054742491</v>
      </c>
      <c r="BB65" s="248" t="s">
        <v>473</v>
      </c>
      <c r="BC65" s="46">
        <v>0.26901251945257504</v>
      </c>
      <c r="BD65" s="248" t="s">
        <v>74</v>
      </c>
      <c r="BE65" s="46" t="s">
        <v>74</v>
      </c>
      <c r="BF65" s="61">
        <v>1</v>
      </c>
      <c r="BG65" s="47">
        <v>3.098940662284102</v>
      </c>
      <c r="BH65" s="46">
        <v>0</v>
      </c>
      <c r="BI65" s="46">
        <v>0</v>
      </c>
      <c r="BJ65" s="46">
        <v>0</v>
      </c>
      <c r="BK65" s="46">
        <v>0.73098748054742491</v>
      </c>
      <c r="BL65" s="46">
        <v>0</v>
      </c>
      <c r="BM65" s="46">
        <v>0.26901251945257504</v>
      </c>
      <c r="BN65" s="46">
        <v>0</v>
      </c>
      <c r="BO65" s="46">
        <v>0</v>
      </c>
      <c r="BP65" s="46">
        <v>0</v>
      </c>
      <c r="BQ65" s="46">
        <v>0</v>
      </c>
      <c r="BR65" s="46">
        <v>0</v>
      </c>
      <c r="BS65" s="43"/>
      <c r="BT65" s="51">
        <v>2.9104337899999999</v>
      </c>
      <c r="BU65" s="51"/>
      <c r="BV65" s="49"/>
      <c r="BW65" s="49"/>
    </row>
    <row r="66" spans="1:75" s="28" customFormat="1" ht="60">
      <c r="A66" s="27" t="s">
        <v>474</v>
      </c>
      <c r="B66" s="27" t="s">
        <v>50</v>
      </c>
      <c r="C66" s="27" t="s">
        <v>237</v>
      </c>
      <c r="D66" s="27" t="s">
        <v>69</v>
      </c>
      <c r="E66" s="27" t="s">
        <v>475</v>
      </c>
      <c r="F66" s="28" t="s">
        <v>476</v>
      </c>
      <c r="G66" s="27" t="s">
        <v>299</v>
      </c>
      <c r="H66" s="27" t="s">
        <v>98</v>
      </c>
      <c r="I66" s="61">
        <v>1</v>
      </c>
      <c r="J66" s="30" t="s">
        <v>74</v>
      </c>
      <c r="K66" s="33" t="s">
        <v>477</v>
      </c>
      <c r="L66" s="33"/>
      <c r="M66" s="33"/>
      <c r="N66" s="33"/>
      <c r="O66" s="33"/>
      <c r="P66" s="33"/>
      <c r="Q66" s="34">
        <v>1985</v>
      </c>
      <c r="R66" s="35">
        <v>24.6</v>
      </c>
      <c r="S66" s="36"/>
      <c r="T66" s="62">
        <v>117.294</v>
      </c>
      <c r="U66" s="35">
        <v>117.294</v>
      </c>
      <c r="V66" s="36"/>
      <c r="W66" s="37"/>
      <c r="X66" s="48">
        <v>0.47777596741344197</v>
      </c>
      <c r="Y66" s="39">
        <v>4</v>
      </c>
      <c r="Z66" s="39">
        <v>4</v>
      </c>
      <c r="AA66" s="35">
        <v>29.323499999999999</v>
      </c>
      <c r="AB66" s="36"/>
      <c r="AC66" s="48">
        <v>1.0205125581871196E-2</v>
      </c>
      <c r="AD66" s="269">
        <v>122</v>
      </c>
      <c r="AE66" s="289">
        <v>37621</v>
      </c>
      <c r="AF66" s="215">
        <v>38.746754709999998</v>
      </c>
      <c r="AG66" s="215"/>
      <c r="AH66" s="40"/>
      <c r="AI66" s="223"/>
      <c r="AJ66" s="33" t="s">
        <v>78</v>
      </c>
      <c r="AK66" s="215">
        <v>50</v>
      </c>
      <c r="AL66" s="90"/>
      <c r="AM66" s="41"/>
      <c r="AN66" s="41"/>
      <c r="AO66" s="289">
        <v>40543</v>
      </c>
      <c r="AP66" s="215">
        <v>50</v>
      </c>
      <c r="AQ66" s="215"/>
      <c r="AR66" s="41"/>
      <c r="AS66" s="41"/>
      <c r="AT66" s="42" t="s">
        <v>467</v>
      </c>
      <c r="AU66" s="43" t="s">
        <v>80</v>
      </c>
      <c r="AV66" s="44">
        <v>0.09</v>
      </c>
      <c r="AW66" s="44">
        <v>8.6910853360142162E-2</v>
      </c>
      <c r="AX66" s="44">
        <v>0.115</v>
      </c>
      <c r="AY66" s="44">
        <v>0</v>
      </c>
      <c r="AZ66" s="236" t="s">
        <v>478</v>
      </c>
      <c r="BA66" s="46">
        <v>1</v>
      </c>
      <c r="BB66" s="248" t="s">
        <v>74</v>
      </c>
      <c r="BC66" s="46" t="s">
        <v>74</v>
      </c>
      <c r="BD66" s="248" t="s">
        <v>74</v>
      </c>
      <c r="BE66" s="46" t="s">
        <v>74</v>
      </c>
      <c r="BF66" s="61">
        <v>1</v>
      </c>
      <c r="BG66" s="47">
        <v>12</v>
      </c>
      <c r="BH66" s="46">
        <v>0</v>
      </c>
      <c r="BI66" s="46">
        <v>0</v>
      </c>
      <c r="BJ66" s="46">
        <v>0</v>
      </c>
      <c r="BK66" s="46">
        <v>0</v>
      </c>
      <c r="BL66" s="46">
        <v>0</v>
      </c>
      <c r="BM66" s="46">
        <v>0</v>
      </c>
      <c r="BN66" s="46">
        <v>0</v>
      </c>
      <c r="BO66" s="46">
        <v>0</v>
      </c>
      <c r="BP66" s="46">
        <v>0</v>
      </c>
      <c r="BQ66" s="46">
        <v>0</v>
      </c>
      <c r="BR66" s="46">
        <v>1</v>
      </c>
      <c r="BS66" s="43"/>
      <c r="BT66" s="51">
        <v>4.2151724599999998</v>
      </c>
      <c r="BU66" s="51"/>
      <c r="BV66" s="49"/>
      <c r="BW66" s="49"/>
    </row>
    <row r="67" spans="1:75" s="28" customFormat="1" ht="60">
      <c r="A67" s="27" t="s">
        <v>479</v>
      </c>
      <c r="B67" s="27" t="s">
        <v>50</v>
      </c>
      <c r="C67" s="27" t="s">
        <v>237</v>
      </c>
      <c r="D67" s="27" t="s">
        <v>69</v>
      </c>
      <c r="E67" s="27" t="s">
        <v>480</v>
      </c>
      <c r="F67" s="28" t="s">
        <v>455</v>
      </c>
      <c r="G67" s="27" t="s">
        <v>299</v>
      </c>
      <c r="H67" s="27" t="s">
        <v>98</v>
      </c>
      <c r="I67" s="61">
        <v>1</v>
      </c>
      <c r="J67" s="30"/>
      <c r="K67" s="33" t="s">
        <v>477</v>
      </c>
      <c r="L67" s="33"/>
      <c r="M67" s="33"/>
      <c r="N67" s="33"/>
      <c r="O67" s="33"/>
      <c r="P67" s="33"/>
      <c r="Q67" s="34">
        <v>2005</v>
      </c>
      <c r="R67" s="35">
        <v>121.9</v>
      </c>
      <c r="S67" s="36"/>
      <c r="T67" s="62">
        <v>86.638400000000004</v>
      </c>
      <c r="U67" s="35">
        <v>86.638400000000004</v>
      </c>
      <c r="V67" s="36"/>
      <c r="W67" s="37"/>
      <c r="X67" s="48">
        <v>0.08</v>
      </c>
      <c r="Y67" s="39">
        <v>5</v>
      </c>
      <c r="Z67" s="39">
        <v>5</v>
      </c>
      <c r="AA67" s="35">
        <v>17.327680000000001</v>
      </c>
      <c r="AB67" s="36"/>
      <c r="AC67" s="48">
        <v>2.7031893479103952E-2</v>
      </c>
      <c r="AD67" s="269"/>
      <c r="AE67" s="289">
        <v>37438</v>
      </c>
      <c r="AF67" s="215">
        <v>151.27121097999992</v>
      </c>
      <c r="AG67" s="215"/>
      <c r="AH67" s="40"/>
      <c r="AI67" s="223"/>
      <c r="AJ67" s="33" t="s">
        <v>368</v>
      </c>
      <c r="AK67" s="215">
        <v>156.42526235999986</v>
      </c>
      <c r="AL67" s="90"/>
      <c r="AM67" s="41"/>
      <c r="AN67" s="41"/>
      <c r="AO67" s="289">
        <v>40724</v>
      </c>
      <c r="AP67" s="215">
        <v>156.42526235999986</v>
      </c>
      <c r="AQ67" s="215"/>
      <c r="AR67" s="41"/>
      <c r="AS67" s="41"/>
      <c r="AT67" s="42" t="s">
        <v>481</v>
      </c>
      <c r="AU67" s="43" t="s">
        <v>408</v>
      </c>
      <c r="AV67" s="44">
        <v>8.2699999999999996E-2</v>
      </c>
      <c r="AW67" s="44">
        <v>7.5399999999999995E-2</v>
      </c>
      <c r="AX67" s="44">
        <v>9.5000000000000001E-2</v>
      </c>
      <c r="AY67" s="44">
        <v>-0.22468552096534511</v>
      </c>
      <c r="AZ67" s="236" t="s">
        <v>1178</v>
      </c>
      <c r="BA67" s="46">
        <v>0.46019832697089619</v>
      </c>
      <c r="BB67" s="248" t="s">
        <v>482</v>
      </c>
      <c r="BC67" s="46">
        <v>0.26803345678706458</v>
      </c>
      <c r="BD67" s="248" t="s">
        <v>483</v>
      </c>
      <c r="BE67" s="46">
        <v>0.17130026560151806</v>
      </c>
      <c r="BF67" s="61">
        <v>1</v>
      </c>
      <c r="BG67" s="47">
        <v>7.329351977052819</v>
      </c>
      <c r="BH67" s="46">
        <v>0</v>
      </c>
      <c r="BI67" s="46">
        <v>0</v>
      </c>
      <c r="BJ67" s="46">
        <v>0</v>
      </c>
      <c r="BK67" s="46">
        <v>0</v>
      </c>
      <c r="BL67" s="46">
        <v>0</v>
      </c>
      <c r="BM67" s="46">
        <v>0</v>
      </c>
      <c r="BN67" s="46">
        <v>8.5988740707085884E-2</v>
      </c>
      <c r="BO67" s="46">
        <v>0.39387560271160577</v>
      </c>
      <c r="BP67" s="46">
        <v>0.14661286537602528</v>
      </c>
      <c r="BQ67" s="46">
        <v>0.22940509156948055</v>
      </c>
      <c r="BR67" s="46">
        <v>0.14411769963580251</v>
      </c>
      <c r="BS67" s="43"/>
      <c r="BT67" s="51">
        <v>5.1153256599999999</v>
      </c>
      <c r="BU67" s="51"/>
      <c r="BV67" s="49"/>
      <c r="BW67" s="49"/>
    </row>
    <row r="68" spans="1:75" s="28" customFormat="1" ht="75">
      <c r="A68" s="27" t="s">
        <v>484</v>
      </c>
      <c r="B68" s="27" t="s">
        <v>50</v>
      </c>
      <c r="C68" s="27" t="s">
        <v>237</v>
      </c>
      <c r="D68" s="27" t="s">
        <v>69</v>
      </c>
      <c r="E68" s="27" t="s">
        <v>485</v>
      </c>
      <c r="F68" s="28" t="s">
        <v>455</v>
      </c>
      <c r="G68" s="27" t="s">
        <v>299</v>
      </c>
      <c r="H68" s="27" t="s">
        <v>98</v>
      </c>
      <c r="I68" s="61">
        <v>0.5</v>
      </c>
      <c r="J68" s="30" t="s">
        <v>486</v>
      </c>
      <c r="K68" s="33" t="s">
        <v>477</v>
      </c>
      <c r="L68" s="33"/>
      <c r="M68" s="33"/>
      <c r="N68" s="33"/>
      <c r="O68" s="33"/>
      <c r="P68" s="33"/>
      <c r="Q68" s="34">
        <v>2007</v>
      </c>
      <c r="R68" s="35">
        <v>16.600000000000001</v>
      </c>
      <c r="S68" s="36"/>
      <c r="T68" s="62">
        <v>42.954000000000001</v>
      </c>
      <c r="U68" s="35">
        <v>21.477</v>
      </c>
      <c r="V68" s="36"/>
      <c r="W68" s="37">
        <v>0</v>
      </c>
      <c r="X68" s="48">
        <v>0.25875903614457829</v>
      </c>
      <c r="Y68" s="39">
        <v>1</v>
      </c>
      <c r="Z68" s="39">
        <v>1</v>
      </c>
      <c r="AA68" s="35">
        <v>42.954000000000001</v>
      </c>
      <c r="AB68" s="36"/>
      <c r="AC68" s="48">
        <v>0.11440145271685989</v>
      </c>
      <c r="AD68" s="269"/>
      <c r="AE68" s="289">
        <v>37438</v>
      </c>
      <c r="AF68" s="215">
        <v>52.603261449999998</v>
      </c>
      <c r="AG68" s="215"/>
      <c r="AH68" s="40"/>
      <c r="AI68" s="223"/>
      <c r="AJ68" s="33" t="s">
        <v>78</v>
      </c>
      <c r="AK68" s="215">
        <v>50.192847969999995</v>
      </c>
      <c r="AL68" s="90"/>
      <c r="AM68" s="41"/>
      <c r="AN68" s="41"/>
      <c r="AO68" s="289">
        <v>40359</v>
      </c>
      <c r="AP68" s="215">
        <v>48</v>
      </c>
      <c r="AQ68" s="215"/>
      <c r="AR68" s="41"/>
      <c r="AS68" s="41"/>
      <c r="AT68" s="42" t="s">
        <v>487</v>
      </c>
      <c r="AU68" s="43" t="s">
        <v>138</v>
      </c>
      <c r="AV68" s="44">
        <v>8.5000000000000006E-2</v>
      </c>
      <c r="AW68" s="44">
        <v>8.5758948817749064E-2</v>
      </c>
      <c r="AX68" s="44">
        <v>9.7500000000000003E-2</v>
      </c>
      <c r="AY68" s="44">
        <v>3.4318461879499162E-2</v>
      </c>
      <c r="AZ68" s="236" t="s">
        <v>488</v>
      </c>
      <c r="BA68" s="46">
        <v>1</v>
      </c>
      <c r="BB68" s="248" t="s">
        <v>74</v>
      </c>
      <c r="BC68" s="46" t="s">
        <v>74</v>
      </c>
      <c r="BD68" s="248" t="s">
        <v>74</v>
      </c>
      <c r="BE68" s="46" t="s">
        <v>74</v>
      </c>
      <c r="BF68" s="61">
        <v>1</v>
      </c>
      <c r="BG68" s="47">
        <v>10.833333333333334</v>
      </c>
      <c r="BH68" s="46">
        <v>0</v>
      </c>
      <c r="BI68" s="46">
        <v>0</v>
      </c>
      <c r="BJ68" s="46">
        <v>0</v>
      </c>
      <c r="BK68" s="46">
        <v>0</v>
      </c>
      <c r="BL68" s="46">
        <v>0</v>
      </c>
      <c r="BM68" s="46">
        <v>0</v>
      </c>
      <c r="BN68" s="46">
        <v>0</v>
      </c>
      <c r="BO68" s="46">
        <v>0</v>
      </c>
      <c r="BP68" s="46">
        <v>0</v>
      </c>
      <c r="BQ68" s="46">
        <v>0</v>
      </c>
      <c r="BR68" s="46">
        <v>1</v>
      </c>
      <c r="BS68" s="43"/>
      <c r="BT68" s="51">
        <v>4.6302839999999996</v>
      </c>
      <c r="BU68" s="51"/>
      <c r="BV68" s="49"/>
      <c r="BW68" s="49"/>
    </row>
    <row r="69" spans="1:75" s="28" customFormat="1" ht="60">
      <c r="A69" s="27" t="s">
        <v>489</v>
      </c>
      <c r="B69" s="27" t="s">
        <v>50</v>
      </c>
      <c r="C69" s="27" t="s">
        <v>237</v>
      </c>
      <c r="D69" s="27" t="s">
        <v>69</v>
      </c>
      <c r="E69" s="27" t="s">
        <v>490</v>
      </c>
      <c r="F69" s="28" t="s">
        <v>460</v>
      </c>
      <c r="G69" s="27" t="s">
        <v>121</v>
      </c>
      <c r="H69" s="27" t="s">
        <v>98</v>
      </c>
      <c r="I69" s="61">
        <v>1</v>
      </c>
      <c r="J69" s="30" t="s">
        <v>74</v>
      </c>
      <c r="K69" s="33" t="s">
        <v>491</v>
      </c>
      <c r="L69" s="33"/>
      <c r="M69" s="33"/>
      <c r="N69" s="33"/>
      <c r="O69" s="33"/>
      <c r="P69" s="33"/>
      <c r="Q69" s="34">
        <v>1980</v>
      </c>
      <c r="R69" s="35">
        <v>19.600000000000001</v>
      </c>
      <c r="S69" s="36"/>
      <c r="T69" s="62">
        <v>84.7821</v>
      </c>
      <c r="U69" s="35">
        <v>84.7821</v>
      </c>
      <c r="V69" s="36"/>
      <c r="W69" s="37"/>
      <c r="X69" s="48">
        <v>0.43067060085836889</v>
      </c>
      <c r="Y69" s="39">
        <v>29</v>
      </c>
      <c r="Z69" s="39">
        <v>119</v>
      </c>
      <c r="AA69" s="35">
        <v>0.71245462184873953</v>
      </c>
      <c r="AB69" s="36"/>
      <c r="AC69" s="48">
        <v>0.54780431246690042</v>
      </c>
      <c r="AD69" s="269">
        <v>1240</v>
      </c>
      <c r="AE69" s="289">
        <v>35339</v>
      </c>
      <c r="AF69" s="215">
        <v>162.39926725999996</v>
      </c>
      <c r="AG69" s="215"/>
      <c r="AH69" s="40"/>
      <c r="AI69" s="223"/>
      <c r="AJ69" s="33" t="s">
        <v>78</v>
      </c>
      <c r="AK69" s="215">
        <v>181.24896140730911</v>
      </c>
      <c r="AL69" s="90"/>
      <c r="AM69" s="41"/>
      <c r="AN69" s="41"/>
      <c r="AO69" s="289">
        <v>40359</v>
      </c>
      <c r="AP69" s="215">
        <v>179.4</v>
      </c>
      <c r="AQ69" s="215"/>
      <c r="AR69" s="41"/>
      <c r="AS69" s="41"/>
      <c r="AT69" s="42" t="s">
        <v>492</v>
      </c>
      <c r="AU69" s="43" t="s">
        <v>408</v>
      </c>
      <c r="AV69" s="44">
        <v>8.4282697934698225E-2</v>
      </c>
      <c r="AW69" s="44">
        <v>7.6853694567782002E-2</v>
      </c>
      <c r="AX69" s="44">
        <v>9.4999999999999987E-2</v>
      </c>
      <c r="AY69" s="44">
        <v>4.104720031990583E-3</v>
      </c>
      <c r="AZ69" s="236" t="s">
        <v>493</v>
      </c>
      <c r="BA69" s="46">
        <v>0.14450536415406712</v>
      </c>
      <c r="BB69" s="248" t="s">
        <v>494</v>
      </c>
      <c r="BC69" s="46">
        <v>6.8000264041259154E-2</v>
      </c>
      <c r="BD69" s="248" t="s">
        <v>495</v>
      </c>
      <c r="BE69" s="46">
        <v>0.04</v>
      </c>
      <c r="BF69" s="61">
        <v>0.97879269326898011</v>
      </c>
      <c r="BG69" s="47">
        <v>3.3318214658058887</v>
      </c>
      <c r="BH69" s="46">
        <v>1.3721491821468099E-2</v>
      </c>
      <c r="BI69" s="46">
        <v>0.129385845743099</v>
      </c>
      <c r="BJ69" s="46">
        <v>0.25324124477252186</v>
      </c>
      <c r="BK69" s="46">
        <v>0.12597118300937854</v>
      </c>
      <c r="BL69" s="46">
        <v>2.3447071649272355E-2</v>
      </c>
      <c r="BM69" s="46">
        <v>0.24857587091081801</v>
      </c>
      <c r="BN69" s="46">
        <v>7.4844560308767613E-2</v>
      </c>
      <c r="BO69" s="46">
        <v>0</v>
      </c>
      <c r="BP69" s="46">
        <v>0.13081273178467462</v>
      </c>
      <c r="BQ69" s="46">
        <v>0</v>
      </c>
      <c r="BR69" s="46">
        <v>0</v>
      </c>
      <c r="BS69" s="43"/>
      <c r="BT69" s="51">
        <v>14.99832221</v>
      </c>
      <c r="BU69" s="51"/>
      <c r="BV69" s="49"/>
      <c r="BW69" s="49"/>
    </row>
    <row r="70" spans="1:75" s="92" customFormat="1" ht="60">
      <c r="A70" s="27" t="s">
        <v>496</v>
      </c>
      <c r="B70" s="28" t="s">
        <v>50</v>
      </c>
      <c r="C70" s="28" t="s">
        <v>497</v>
      </c>
      <c r="D70" s="28" t="s">
        <v>498</v>
      </c>
      <c r="E70" s="27" t="s">
        <v>499</v>
      </c>
      <c r="F70" s="28" t="s">
        <v>500</v>
      </c>
      <c r="G70" s="27" t="s">
        <v>299</v>
      </c>
      <c r="H70" s="27" t="s">
        <v>98</v>
      </c>
      <c r="I70" s="61">
        <v>1</v>
      </c>
      <c r="J70" s="30" t="s">
        <v>74</v>
      </c>
      <c r="K70" s="33" t="s">
        <v>501</v>
      </c>
      <c r="L70" s="33"/>
      <c r="M70" s="33"/>
      <c r="N70" s="33"/>
      <c r="O70" s="33"/>
      <c r="P70" s="33"/>
      <c r="Q70" s="34">
        <v>1987</v>
      </c>
      <c r="R70" s="35">
        <v>1.9424910827519999</v>
      </c>
      <c r="S70" s="36">
        <v>4.8</v>
      </c>
      <c r="T70" s="35">
        <v>9.7176579840000006</v>
      </c>
      <c r="U70" s="35">
        <v>9.7176579840000006</v>
      </c>
      <c r="V70" s="35">
        <v>104.6</v>
      </c>
      <c r="W70" s="37"/>
      <c r="X70" s="83">
        <v>0.5</v>
      </c>
      <c r="Y70" s="39">
        <v>2</v>
      </c>
      <c r="Z70" s="39">
        <v>4</v>
      </c>
      <c r="AA70" s="35">
        <v>2.4294144960000001</v>
      </c>
      <c r="AB70" s="84">
        <v>26.15</v>
      </c>
      <c r="AC70" s="83">
        <v>0.1</v>
      </c>
      <c r="AD70" s="266">
        <v>258.3</v>
      </c>
      <c r="AE70" s="289">
        <v>38260</v>
      </c>
      <c r="AF70" s="215">
        <v>6.1645912002979779</v>
      </c>
      <c r="AG70" s="215">
        <v>6.6201544899999991</v>
      </c>
      <c r="AH70" s="86"/>
      <c r="AI70" s="225"/>
      <c r="AJ70" s="87" t="s">
        <v>78</v>
      </c>
      <c r="AK70" s="215">
        <v>6.79</v>
      </c>
      <c r="AL70" s="215">
        <v>7.2919999999999998</v>
      </c>
      <c r="AM70" s="88"/>
      <c r="AN70" s="88"/>
      <c r="AO70" s="295">
        <v>40543</v>
      </c>
      <c r="AP70" s="215">
        <v>5.8292205978210259</v>
      </c>
      <c r="AQ70" s="215">
        <v>6.26</v>
      </c>
      <c r="AR70" s="88"/>
      <c r="AS70" s="88" t="s">
        <v>74</v>
      </c>
      <c r="AT70" s="87" t="s">
        <v>502</v>
      </c>
      <c r="AU70" s="89" t="s">
        <v>138</v>
      </c>
      <c r="AV70" s="44">
        <v>7.2499999999999995E-2</v>
      </c>
      <c r="AW70" s="44">
        <v>6.0937465715852991E-2</v>
      </c>
      <c r="AX70" s="44">
        <v>9.5000000000000001E-2</v>
      </c>
      <c r="AY70" s="44">
        <v>0.13327150890945116</v>
      </c>
      <c r="AZ70" s="238" t="s">
        <v>503</v>
      </c>
      <c r="BA70" s="46">
        <v>0.65438341791600108</v>
      </c>
      <c r="BB70" s="238" t="s">
        <v>504</v>
      </c>
      <c r="BC70" s="46">
        <v>0.34561658208399881</v>
      </c>
      <c r="BD70" s="238"/>
      <c r="BE70" s="46"/>
      <c r="BF70" s="61">
        <v>1</v>
      </c>
      <c r="BG70" s="47">
        <v>6.3654641506750904</v>
      </c>
      <c r="BH70" s="83">
        <v>0</v>
      </c>
      <c r="BI70" s="46">
        <v>0</v>
      </c>
      <c r="BJ70" s="46">
        <v>0</v>
      </c>
      <c r="BK70" s="46">
        <v>0</v>
      </c>
      <c r="BL70" s="46">
        <v>0</v>
      </c>
      <c r="BM70" s="46">
        <v>0</v>
      </c>
      <c r="BN70" s="46">
        <v>0.34561658208399881</v>
      </c>
      <c r="BO70" s="46">
        <v>0</v>
      </c>
      <c r="BP70" s="46">
        <v>0.65438341791600108</v>
      </c>
      <c r="BQ70" s="46">
        <v>0</v>
      </c>
      <c r="BR70" s="46">
        <v>0</v>
      </c>
      <c r="BS70" s="88" t="s">
        <v>271</v>
      </c>
      <c r="BT70" s="51">
        <v>0.31</v>
      </c>
      <c r="BU70" s="51">
        <v>0.3</v>
      </c>
      <c r="BV70" s="91"/>
      <c r="BW70" s="91"/>
    </row>
    <row r="71" spans="1:75" s="92" customFormat="1" ht="45">
      <c r="A71" s="27" t="s">
        <v>506</v>
      </c>
      <c r="B71" s="28" t="s">
        <v>50</v>
      </c>
      <c r="C71" s="28" t="s">
        <v>497</v>
      </c>
      <c r="D71" s="28" t="s">
        <v>498</v>
      </c>
      <c r="E71" s="27" t="s">
        <v>507</v>
      </c>
      <c r="F71" s="28" t="s">
        <v>500</v>
      </c>
      <c r="G71" s="27" t="s">
        <v>299</v>
      </c>
      <c r="H71" s="27" t="s">
        <v>98</v>
      </c>
      <c r="I71" s="61">
        <v>1</v>
      </c>
      <c r="J71" s="30" t="s">
        <v>74</v>
      </c>
      <c r="K71" s="33" t="s">
        <v>501</v>
      </c>
      <c r="L71" s="33"/>
      <c r="M71" s="33"/>
      <c r="N71" s="33"/>
      <c r="O71" s="33"/>
      <c r="P71" s="33"/>
      <c r="Q71" s="34">
        <v>1992</v>
      </c>
      <c r="R71" s="35">
        <v>3.3872188255487994</v>
      </c>
      <c r="S71" s="36">
        <v>8.3699999999999992</v>
      </c>
      <c r="T71" s="35">
        <v>23.280015375360001</v>
      </c>
      <c r="U71" s="35">
        <v>23.280015375360001</v>
      </c>
      <c r="V71" s="35">
        <v>250.584</v>
      </c>
      <c r="W71" s="37"/>
      <c r="X71" s="83">
        <v>0.5</v>
      </c>
      <c r="Y71" s="39">
        <v>1</v>
      </c>
      <c r="Z71" s="39">
        <v>1</v>
      </c>
      <c r="AA71" s="35">
        <v>23.280015375360001</v>
      </c>
      <c r="AB71" s="84">
        <v>250.584</v>
      </c>
      <c r="AC71" s="83">
        <v>0</v>
      </c>
      <c r="AD71" s="266">
        <v>598.20000000000005</v>
      </c>
      <c r="AE71" s="289">
        <v>38260</v>
      </c>
      <c r="AF71" s="215">
        <v>10.167837796815345</v>
      </c>
      <c r="AG71" s="215">
        <v>10.91924101</v>
      </c>
      <c r="AH71" s="86"/>
      <c r="AI71" s="225"/>
      <c r="AJ71" s="87" t="s">
        <v>78</v>
      </c>
      <c r="AK71" s="215">
        <v>12.308</v>
      </c>
      <c r="AL71" s="215">
        <v>13.218</v>
      </c>
      <c r="AM71" s="88"/>
      <c r="AN71" s="88"/>
      <c r="AO71" s="295">
        <v>40543</v>
      </c>
      <c r="AP71" s="215">
        <v>11.267343328056615</v>
      </c>
      <c r="AQ71" s="215">
        <v>12.1</v>
      </c>
      <c r="AR71" s="88"/>
      <c r="AS71" s="88" t="s">
        <v>74</v>
      </c>
      <c r="AT71" s="87" t="s">
        <v>502</v>
      </c>
      <c r="AU71" s="89" t="s">
        <v>138</v>
      </c>
      <c r="AV71" s="44">
        <v>7.4999999999999997E-2</v>
      </c>
      <c r="AW71" s="44">
        <v>7.1506128007262817E-2</v>
      </c>
      <c r="AX71" s="44">
        <v>9.5000000000000001E-2</v>
      </c>
      <c r="AY71" s="44">
        <v>4.7619081175606537E-2</v>
      </c>
      <c r="AZ71" s="238" t="s">
        <v>508</v>
      </c>
      <c r="BA71" s="46">
        <v>1</v>
      </c>
      <c r="BB71" s="238"/>
      <c r="BC71" s="46"/>
      <c r="BD71" s="238"/>
      <c r="BE71" s="46"/>
      <c r="BF71" s="61">
        <v>1</v>
      </c>
      <c r="BG71" s="47">
        <v>3.9178644763860371</v>
      </c>
      <c r="BH71" s="83">
        <v>0</v>
      </c>
      <c r="BI71" s="46">
        <v>0</v>
      </c>
      <c r="BJ71" s="46">
        <v>0</v>
      </c>
      <c r="BK71" s="46">
        <v>0</v>
      </c>
      <c r="BL71" s="46">
        <v>1</v>
      </c>
      <c r="BM71" s="46">
        <v>0</v>
      </c>
      <c r="BN71" s="46">
        <v>0</v>
      </c>
      <c r="BO71" s="46">
        <v>0</v>
      </c>
      <c r="BP71" s="46">
        <v>0</v>
      </c>
      <c r="BQ71" s="46">
        <v>0</v>
      </c>
      <c r="BR71" s="46">
        <v>0</v>
      </c>
      <c r="BS71" s="88" t="s">
        <v>128</v>
      </c>
      <c r="BT71" s="51">
        <v>0.68</v>
      </c>
      <c r="BU71" s="51">
        <v>0.67</v>
      </c>
      <c r="BV71" s="91"/>
      <c r="BW71" s="91"/>
    </row>
    <row r="72" spans="1:75" s="92" customFormat="1" ht="60">
      <c r="A72" s="27" t="s">
        <v>509</v>
      </c>
      <c r="B72" s="28" t="s">
        <v>50</v>
      </c>
      <c r="C72" s="28" t="s">
        <v>497</v>
      </c>
      <c r="D72" s="28" t="s">
        <v>498</v>
      </c>
      <c r="E72" s="27" t="s">
        <v>510</v>
      </c>
      <c r="F72" s="28" t="s">
        <v>500</v>
      </c>
      <c r="G72" s="27" t="s">
        <v>362</v>
      </c>
      <c r="H72" s="27" t="s">
        <v>98</v>
      </c>
      <c r="I72" s="61">
        <v>1</v>
      </c>
      <c r="J72" s="30" t="s">
        <v>74</v>
      </c>
      <c r="K72" s="33" t="s">
        <v>501</v>
      </c>
      <c r="L72" s="33"/>
      <c r="M72" s="33"/>
      <c r="N72" s="33"/>
      <c r="O72" s="33"/>
      <c r="P72" s="33"/>
      <c r="Q72" s="34">
        <v>1999</v>
      </c>
      <c r="R72" s="36">
        <v>4.4657060621184002</v>
      </c>
      <c r="S72" s="36">
        <v>11.035</v>
      </c>
      <c r="T72" s="36">
        <v>20.885160810240002</v>
      </c>
      <c r="U72" s="36">
        <v>20.885160810240002</v>
      </c>
      <c r="V72" s="35">
        <v>224.80600000000001</v>
      </c>
      <c r="W72" s="37"/>
      <c r="X72" s="83">
        <v>0.5</v>
      </c>
      <c r="Y72" s="39">
        <v>3</v>
      </c>
      <c r="Z72" s="39">
        <v>12</v>
      </c>
      <c r="AA72" s="35">
        <v>1.7404300675200002</v>
      </c>
      <c r="AB72" s="84">
        <v>18.733833333333333</v>
      </c>
      <c r="AC72" s="83">
        <v>0.12</v>
      </c>
      <c r="AD72" s="266">
        <v>378</v>
      </c>
      <c r="AE72" s="289">
        <v>38260</v>
      </c>
      <c r="AF72" s="215">
        <v>13.85247807058385</v>
      </c>
      <c r="AG72" s="215">
        <v>14.876176199999998</v>
      </c>
      <c r="AH72" s="86"/>
      <c r="AI72" s="225"/>
      <c r="AJ72" s="87" t="s">
        <v>78</v>
      </c>
      <c r="AK72" s="215">
        <v>10.96</v>
      </c>
      <c r="AL72" s="215">
        <v>11.77</v>
      </c>
      <c r="AM72" s="93"/>
      <c r="AN72" s="88"/>
      <c r="AO72" s="295">
        <v>40724</v>
      </c>
      <c r="AP72" s="215">
        <v>10.960052146382344</v>
      </c>
      <c r="AQ72" s="215">
        <v>11.77</v>
      </c>
      <c r="AR72" s="88"/>
      <c r="AS72" s="88" t="s">
        <v>74</v>
      </c>
      <c r="AT72" s="87" t="s">
        <v>511</v>
      </c>
      <c r="AU72" s="89" t="s">
        <v>138</v>
      </c>
      <c r="AV72" s="44">
        <v>6.7500000000000004E-2</v>
      </c>
      <c r="AW72" s="44">
        <v>4.0423454477332331E-2</v>
      </c>
      <c r="AX72" s="44">
        <v>8.2500000000000004E-2</v>
      </c>
      <c r="AY72" s="44">
        <v>0.12560407727935563</v>
      </c>
      <c r="AZ72" s="238" t="s">
        <v>512</v>
      </c>
      <c r="BA72" s="46">
        <v>0.14689393557548128</v>
      </c>
      <c r="BB72" s="238" t="s">
        <v>513</v>
      </c>
      <c r="BC72" s="46">
        <v>0.14590831460037945</v>
      </c>
      <c r="BD72" s="238" t="s">
        <v>514</v>
      </c>
      <c r="BE72" s="46">
        <v>8.749820586291647E-2</v>
      </c>
      <c r="BF72" s="61">
        <v>0.94388939796980509</v>
      </c>
      <c r="BG72" s="47">
        <v>2.9562651750777222</v>
      </c>
      <c r="BH72" s="83">
        <v>4.9150866987421181E-2</v>
      </c>
      <c r="BI72" s="46">
        <v>8.738310441386915E-2</v>
      </c>
      <c r="BJ72" s="46">
        <v>0.21347705552126026</v>
      </c>
      <c r="BK72" s="46">
        <v>0.21754735472026698</v>
      </c>
      <c r="BL72" s="46">
        <v>8.1957665962240897E-2</v>
      </c>
      <c r="BM72" s="46">
        <v>0.14571637628263992</v>
      </c>
      <c r="BN72" s="46">
        <v>0.20476757611230154</v>
      </c>
      <c r="BO72" s="46">
        <v>0</v>
      </c>
      <c r="BP72" s="46">
        <v>0</v>
      </c>
      <c r="BQ72" s="46">
        <v>0</v>
      </c>
      <c r="BR72" s="46">
        <v>0</v>
      </c>
      <c r="BS72" s="91" t="s">
        <v>128</v>
      </c>
      <c r="BT72" s="51">
        <v>0.23</v>
      </c>
      <c r="BU72" s="51">
        <v>0.23</v>
      </c>
      <c r="BV72" s="91"/>
      <c r="BW72" s="91"/>
    </row>
    <row r="73" spans="1:75" s="92" customFormat="1" ht="60">
      <c r="A73" s="27" t="s">
        <v>515</v>
      </c>
      <c r="B73" s="28" t="s">
        <v>50</v>
      </c>
      <c r="C73" s="28" t="s">
        <v>497</v>
      </c>
      <c r="D73" s="28" t="s">
        <v>498</v>
      </c>
      <c r="E73" s="27" t="s">
        <v>516</v>
      </c>
      <c r="F73" s="28" t="s">
        <v>500</v>
      </c>
      <c r="G73" s="27" t="s">
        <v>362</v>
      </c>
      <c r="H73" s="27" t="s">
        <v>98</v>
      </c>
      <c r="I73" s="61">
        <v>1</v>
      </c>
      <c r="J73" s="30" t="s">
        <v>74</v>
      </c>
      <c r="K73" s="33" t="s">
        <v>501</v>
      </c>
      <c r="L73" s="33"/>
      <c r="M73" s="33"/>
      <c r="N73" s="33"/>
      <c r="O73" s="33"/>
      <c r="P73" s="33"/>
      <c r="Q73" s="34">
        <v>1988</v>
      </c>
      <c r="R73" s="36">
        <v>5.018101963776</v>
      </c>
      <c r="S73" s="36">
        <v>12.4</v>
      </c>
      <c r="T73" s="36">
        <v>26.436396159360005</v>
      </c>
      <c r="U73" s="36">
        <v>26.436396159360005</v>
      </c>
      <c r="V73" s="35">
        <v>284.55900000000003</v>
      </c>
      <c r="W73" s="37"/>
      <c r="X73" s="83">
        <v>0.5</v>
      </c>
      <c r="Y73" s="39">
        <v>1</v>
      </c>
      <c r="Z73" s="39">
        <v>1</v>
      </c>
      <c r="AA73" s="35">
        <v>26.436396159360005</v>
      </c>
      <c r="AB73" s="84">
        <v>284.55900000000003</v>
      </c>
      <c r="AC73" s="83">
        <v>0.03</v>
      </c>
      <c r="AD73" s="266">
        <v>260</v>
      </c>
      <c r="AE73" s="289">
        <v>38260</v>
      </c>
      <c r="AF73" s="215">
        <v>11.118516090883691</v>
      </c>
      <c r="AG73" s="215">
        <v>11.940174429999997</v>
      </c>
      <c r="AH73" s="86"/>
      <c r="AI73" s="225"/>
      <c r="AJ73" s="87" t="s">
        <v>78</v>
      </c>
      <c r="AK73" s="215">
        <v>11.211</v>
      </c>
      <c r="AL73" s="215">
        <v>12.04</v>
      </c>
      <c r="AM73" s="88"/>
      <c r="AN73" s="88"/>
      <c r="AO73" s="295">
        <v>40724</v>
      </c>
      <c r="AP73" s="215">
        <v>11.211472204115838</v>
      </c>
      <c r="AQ73" s="215">
        <v>12.04</v>
      </c>
      <c r="AR73" s="88"/>
      <c r="AS73" s="88" t="s">
        <v>74</v>
      </c>
      <c r="AT73" s="87" t="s">
        <v>511</v>
      </c>
      <c r="AU73" s="89" t="s">
        <v>138</v>
      </c>
      <c r="AV73" s="44">
        <v>6.7500000000000004E-2</v>
      </c>
      <c r="AW73" s="44">
        <v>4.0423454477332331E-2</v>
      </c>
      <c r="AX73" s="44">
        <v>8.2500000000000004E-2</v>
      </c>
      <c r="AY73" s="44">
        <v>0.3333333333333337</v>
      </c>
      <c r="AZ73" s="238" t="s">
        <v>517</v>
      </c>
      <c r="BA73" s="46">
        <v>1</v>
      </c>
      <c r="BB73" s="238"/>
      <c r="BC73" s="46"/>
      <c r="BD73" s="238"/>
      <c r="BE73" s="46"/>
      <c r="BF73" s="61">
        <v>1</v>
      </c>
      <c r="BG73" s="47">
        <v>0.33675564681724846</v>
      </c>
      <c r="BH73" s="83">
        <v>0</v>
      </c>
      <c r="BI73" s="46">
        <v>1</v>
      </c>
      <c r="BJ73" s="46">
        <v>0</v>
      </c>
      <c r="BK73" s="46">
        <v>0</v>
      </c>
      <c r="BL73" s="46">
        <v>0</v>
      </c>
      <c r="BM73" s="46">
        <v>0</v>
      </c>
      <c r="BN73" s="46">
        <v>0</v>
      </c>
      <c r="BO73" s="46">
        <v>0</v>
      </c>
      <c r="BP73" s="46">
        <v>0</v>
      </c>
      <c r="BQ73" s="46">
        <v>0</v>
      </c>
      <c r="BR73" s="46">
        <v>0</v>
      </c>
      <c r="BS73" s="91" t="s">
        <v>128</v>
      </c>
      <c r="BT73" s="51">
        <v>1.1200000000000001</v>
      </c>
      <c r="BU73" s="51">
        <v>1.1100000000000001</v>
      </c>
      <c r="BV73" s="91"/>
      <c r="BW73" s="91"/>
    </row>
    <row r="74" spans="1:75" s="92" customFormat="1" ht="45">
      <c r="A74" s="27" t="s">
        <v>518</v>
      </c>
      <c r="B74" s="28" t="s">
        <v>50</v>
      </c>
      <c r="C74" s="28" t="s">
        <v>497</v>
      </c>
      <c r="D74" s="28" t="s">
        <v>498</v>
      </c>
      <c r="E74" s="27" t="s">
        <v>519</v>
      </c>
      <c r="F74" s="28" t="s">
        <v>500</v>
      </c>
      <c r="G74" s="27" t="s">
        <v>362</v>
      </c>
      <c r="H74" s="27" t="s">
        <v>98</v>
      </c>
      <c r="I74" s="61">
        <v>1</v>
      </c>
      <c r="J74" s="30" t="s">
        <v>74</v>
      </c>
      <c r="K74" s="33" t="s">
        <v>501</v>
      </c>
      <c r="L74" s="33"/>
      <c r="M74" s="33"/>
      <c r="N74" s="33"/>
      <c r="O74" s="33"/>
      <c r="P74" s="33"/>
      <c r="Q74" s="34">
        <v>1989</v>
      </c>
      <c r="R74" s="36">
        <v>1.982959646976</v>
      </c>
      <c r="S74" s="36">
        <v>4.9000000000000004</v>
      </c>
      <c r="T74" s="36">
        <v>9.1771480972799999</v>
      </c>
      <c r="U74" s="36">
        <v>9.1771480972799999</v>
      </c>
      <c r="V74" s="35">
        <v>98.781999999999996</v>
      </c>
      <c r="W74" s="37"/>
      <c r="X74" s="83">
        <v>0.4</v>
      </c>
      <c r="Y74" s="39">
        <v>1</v>
      </c>
      <c r="Z74" s="39">
        <v>1</v>
      </c>
      <c r="AA74" s="35">
        <v>9.1771480972799999</v>
      </c>
      <c r="AB74" s="84">
        <v>98.781999999999996</v>
      </c>
      <c r="AC74" s="83">
        <v>0.1</v>
      </c>
      <c r="AD74" s="266">
        <v>773</v>
      </c>
      <c r="AE74" s="289">
        <v>38260</v>
      </c>
      <c r="AF74" s="215">
        <v>4.5177675202532823</v>
      </c>
      <c r="AG74" s="215">
        <v>4.8516305400000004</v>
      </c>
      <c r="AH74" s="86"/>
      <c r="AI74" s="225"/>
      <c r="AJ74" s="87" t="s">
        <v>78</v>
      </c>
      <c r="AK74" s="215">
        <v>4.6159999999999997</v>
      </c>
      <c r="AL74" s="215">
        <v>4.9569999999999999</v>
      </c>
      <c r="AM74" s="88"/>
      <c r="AN74" s="88"/>
      <c r="AO74" s="295">
        <v>40543</v>
      </c>
      <c r="AP74" s="215">
        <v>4.0506564857063037</v>
      </c>
      <c r="AQ74" s="215">
        <v>4.3499999999999996</v>
      </c>
      <c r="AR74" s="88"/>
      <c r="AS74" s="88" t="s">
        <v>74</v>
      </c>
      <c r="AT74" s="87" t="s">
        <v>520</v>
      </c>
      <c r="AU74" s="89" t="s">
        <v>521</v>
      </c>
      <c r="AV74" s="44">
        <v>6.7500000000000004E-2</v>
      </c>
      <c r="AW74" s="44">
        <v>4.4404680250151304E-2</v>
      </c>
      <c r="AX74" s="44">
        <v>0.09</v>
      </c>
      <c r="AY74" s="44">
        <v>0.39888382788913579</v>
      </c>
      <c r="AZ74" s="238" t="s">
        <v>522</v>
      </c>
      <c r="BA74" s="46">
        <v>1</v>
      </c>
      <c r="BB74" s="238"/>
      <c r="BC74" s="46"/>
      <c r="BD74" s="238"/>
      <c r="BE74" s="46"/>
      <c r="BF74" s="61">
        <v>1</v>
      </c>
      <c r="BG74" s="47">
        <v>0.58863791923340181</v>
      </c>
      <c r="BH74" s="83">
        <v>0</v>
      </c>
      <c r="BI74" s="46">
        <v>1</v>
      </c>
      <c r="BJ74" s="46">
        <v>0</v>
      </c>
      <c r="BK74" s="46">
        <v>0</v>
      </c>
      <c r="BL74" s="46">
        <v>0</v>
      </c>
      <c r="BM74" s="46">
        <v>0</v>
      </c>
      <c r="BN74" s="46">
        <v>0</v>
      </c>
      <c r="BO74" s="46">
        <v>0</v>
      </c>
      <c r="BP74" s="46">
        <v>0</v>
      </c>
      <c r="BQ74" s="46">
        <v>0</v>
      </c>
      <c r="BR74" s="46">
        <v>0</v>
      </c>
      <c r="BS74" s="91" t="s">
        <v>271</v>
      </c>
      <c r="BT74" s="51">
        <v>0.34</v>
      </c>
      <c r="BU74" s="51">
        <v>0.34</v>
      </c>
      <c r="BV74" s="91"/>
      <c r="BW74" s="91"/>
    </row>
    <row r="75" spans="1:75" s="92" customFormat="1" ht="75">
      <c r="A75" s="27" t="s">
        <v>523</v>
      </c>
      <c r="B75" s="28" t="s">
        <v>50</v>
      </c>
      <c r="C75" s="28" t="s">
        <v>497</v>
      </c>
      <c r="D75" s="28" t="s">
        <v>498</v>
      </c>
      <c r="E75" s="27" t="s">
        <v>524</v>
      </c>
      <c r="F75" s="28" t="s">
        <v>500</v>
      </c>
      <c r="G75" s="27" t="s">
        <v>362</v>
      </c>
      <c r="H75" s="27" t="s">
        <v>98</v>
      </c>
      <c r="I75" s="61">
        <v>1</v>
      </c>
      <c r="J75" s="30" t="s">
        <v>74</v>
      </c>
      <c r="K75" s="33" t="s">
        <v>501</v>
      </c>
      <c r="L75" s="33"/>
      <c r="M75" s="33"/>
      <c r="N75" s="33"/>
      <c r="O75" s="33"/>
      <c r="P75" s="33"/>
      <c r="Q75" s="34">
        <v>2001</v>
      </c>
      <c r="R75" s="35">
        <v>5.5846618629120002</v>
      </c>
      <c r="S75" s="36">
        <v>13.8</v>
      </c>
      <c r="T75" s="35">
        <v>20.179469318400002</v>
      </c>
      <c r="U75" s="35">
        <v>20.179469318400002</v>
      </c>
      <c r="V75" s="35">
        <v>217.21</v>
      </c>
      <c r="W75" s="37"/>
      <c r="X75" s="83">
        <v>0.4</v>
      </c>
      <c r="Y75" s="39">
        <v>4</v>
      </c>
      <c r="Z75" s="39">
        <v>13</v>
      </c>
      <c r="AA75" s="35">
        <v>1.552266870646154</v>
      </c>
      <c r="AB75" s="84">
        <v>16.708461538461538</v>
      </c>
      <c r="AC75" s="83">
        <v>0.1</v>
      </c>
      <c r="AD75" s="266">
        <v>762.8</v>
      </c>
      <c r="AE75" s="289">
        <v>38260</v>
      </c>
      <c r="AF75" s="215">
        <v>12.939462696712914</v>
      </c>
      <c r="AG75" s="215">
        <v>13.895688989999998</v>
      </c>
      <c r="AH75" s="86"/>
      <c r="AI75" s="225"/>
      <c r="AJ75" s="87" t="s">
        <v>78</v>
      </c>
      <c r="AK75" s="215">
        <v>13.092000000000001</v>
      </c>
      <c r="AL75" s="215">
        <v>14.06</v>
      </c>
      <c r="AM75" s="88"/>
      <c r="AN75" s="88"/>
      <c r="AO75" s="295">
        <v>40543</v>
      </c>
      <c r="AP75" s="215">
        <v>10.662072818698201</v>
      </c>
      <c r="AQ75" s="215">
        <v>11.45</v>
      </c>
      <c r="AR75" s="88"/>
      <c r="AS75" s="88" t="s">
        <v>74</v>
      </c>
      <c r="AT75" s="87" t="s">
        <v>520</v>
      </c>
      <c r="AU75" s="89" t="s">
        <v>521</v>
      </c>
      <c r="AV75" s="44">
        <v>6.7500000000000004E-2</v>
      </c>
      <c r="AW75" s="44">
        <v>4.7257416662845615E-2</v>
      </c>
      <c r="AX75" s="44">
        <v>8.7499999999999994E-2</v>
      </c>
      <c r="AY75" s="44">
        <v>7.6317311985994785E-2</v>
      </c>
      <c r="AZ75" s="238" t="s">
        <v>1176</v>
      </c>
      <c r="BA75" s="46">
        <v>0.30726671915034154</v>
      </c>
      <c r="BB75" s="238" t="s">
        <v>525</v>
      </c>
      <c r="BC75" s="46">
        <v>8.798355805644803E-2</v>
      </c>
      <c r="BD75" s="238" t="s">
        <v>526</v>
      </c>
      <c r="BE75" s="46">
        <v>7.8638112088693882E-2</v>
      </c>
      <c r="BF75" s="61">
        <v>0.86484508079738498</v>
      </c>
      <c r="BG75" s="47">
        <v>2.6014322856603571</v>
      </c>
      <c r="BH75" s="83">
        <v>0.12543814676581763</v>
      </c>
      <c r="BI75" s="46">
        <v>0.20491758092678994</v>
      </c>
      <c r="BJ75" s="46">
        <v>7.275058368593619E-2</v>
      </c>
      <c r="BK75" s="46">
        <v>7.7570725795639853E-2</v>
      </c>
      <c r="BL75" s="46">
        <v>0.38307217913171271</v>
      </c>
      <c r="BM75" s="46">
        <v>5.7653534215582621E-2</v>
      </c>
      <c r="BN75" s="46">
        <v>7.8597249478521147E-2</v>
      </c>
      <c r="BO75" s="46">
        <v>0</v>
      </c>
      <c r="BP75" s="46">
        <v>0</v>
      </c>
      <c r="BQ75" s="46">
        <v>0</v>
      </c>
      <c r="BR75" s="46">
        <v>0</v>
      </c>
      <c r="BS75" s="88" t="s">
        <v>128</v>
      </c>
      <c r="BT75" s="51">
        <v>0.68</v>
      </c>
      <c r="BU75" s="51">
        <v>0.68</v>
      </c>
      <c r="BV75" s="91"/>
      <c r="BW75" s="91"/>
    </row>
    <row r="76" spans="1:75" s="92" customFormat="1" ht="45">
      <c r="A76" s="27" t="s">
        <v>527</v>
      </c>
      <c r="B76" s="28" t="s">
        <v>50</v>
      </c>
      <c r="C76" s="28" t="s">
        <v>497</v>
      </c>
      <c r="D76" s="28" t="s">
        <v>498</v>
      </c>
      <c r="E76" s="27" t="s">
        <v>528</v>
      </c>
      <c r="F76" s="28" t="s">
        <v>500</v>
      </c>
      <c r="G76" s="27" t="s">
        <v>299</v>
      </c>
      <c r="H76" s="27" t="s">
        <v>98</v>
      </c>
      <c r="I76" s="61">
        <v>1</v>
      </c>
      <c r="J76" s="30" t="s">
        <v>74</v>
      </c>
      <c r="K76" s="33" t="s">
        <v>501</v>
      </c>
      <c r="L76" s="33"/>
      <c r="M76" s="33"/>
      <c r="N76" s="33"/>
      <c r="O76" s="33"/>
      <c r="P76" s="33"/>
      <c r="Q76" s="34">
        <v>1989</v>
      </c>
      <c r="R76" s="36">
        <v>1.7401482616319999</v>
      </c>
      <c r="S76" s="36">
        <v>4.3</v>
      </c>
      <c r="T76" s="36">
        <v>8.1879165273600005</v>
      </c>
      <c r="U76" s="36">
        <v>8.1879165273600005</v>
      </c>
      <c r="V76" s="35">
        <v>88.134</v>
      </c>
      <c r="W76" s="37"/>
      <c r="X76" s="83">
        <v>0.5</v>
      </c>
      <c r="Y76" s="39">
        <v>1</v>
      </c>
      <c r="Z76" s="39">
        <v>4</v>
      </c>
      <c r="AA76" s="35">
        <v>2.0469791318400001</v>
      </c>
      <c r="AB76" s="84">
        <v>22.0335</v>
      </c>
      <c r="AC76" s="83">
        <v>0.1</v>
      </c>
      <c r="AD76" s="266">
        <v>118</v>
      </c>
      <c r="AE76" s="289">
        <v>38260</v>
      </c>
      <c r="AF76" s="215">
        <v>4.064528652574726</v>
      </c>
      <c r="AG76" s="215">
        <v>4.364897319999999</v>
      </c>
      <c r="AH76" s="86"/>
      <c r="AI76" s="225"/>
      <c r="AJ76" s="87" t="s">
        <v>78</v>
      </c>
      <c r="AK76" s="215">
        <v>3.9750000000000001</v>
      </c>
      <c r="AL76" s="215">
        <v>4.2690000000000001</v>
      </c>
      <c r="AM76" s="88"/>
      <c r="AN76" s="88"/>
      <c r="AO76" s="295">
        <v>40543</v>
      </c>
      <c r="AP76" s="215">
        <v>3.5757519322097027</v>
      </c>
      <c r="AQ76" s="215">
        <v>3.84</v>
      </c>
      <c r="AR76" s="88"/>
      <c r="AS76" s="88" t="s">
        <v>74</v>
      </c>
      <c r="AT76" s="87" t="s">
        <v>520</v>
      </c>
      <c r="AU76" s="89" t="s">
        <v>521</v>
      </c>
      <c r="AV76" s="44">
        <v>7.2499999999999995E-2</v>
      </c>
      <c r="AW76" s="44">
        <v>4.3255094869992974E-2</v>
      </c>
      <c r="AX76" s="44">
        <v>9.2499999999999999E-2</v>
      </c>
      <c r="AY76" s="44">
        <v>8.137003135887122E-2</v>
      </c>
      <c r="AZ76" s="238" t="s">
        <v>1177</v>
      </c>
      <c r="BA76" s="46">
        <v>0.31082194893881654</v>
      </c>
      <c r="BB76" s="238" t="s">
        <v>529</v>
      </c>
      <c r="BC76" s="46">
        <v>0.25614982506546446</v>
      </c>
      <c r="BD76" s="238" t="s">
        <v>530</v>
      </c>
      <c r="BE76" s="46">
        <v>0.22688889328084519</v>
      </c>
      <c r="BF76" s="61">
        <v>1</v>
      </c>
      <c r="BG76" s="47">
        <v>2.8117779517586983</v>
      </c>
      <c r="BH76" s="83">
        <v>0</v>
      </c>
      <c r="BI76" s="46">
        <v>0.25614982506546446</v>
      </c>
      <c r="BJ76" s="46">
        <v>0.22688889328084522</v>
      </c>
      <c r="BK76" s="46">
        <v>0</v>
      </c>
      <c r="BL76" s="46">
        <v>0</v>
      </c>
      <c r="BM76" s="46">
        <v>0.20613933271487381</v>
      </c>
      <c r="BN76" s="46">
        <v>0.31082194893881654</v>
      </c>
      <c r="BO76" s="46">
        <v>0</v>
      </c>
      <c r="BP76" s="46">
        <v>0</v>
      </c>
      <c r="BQ76" s="46">
        <v>0</v>
      </c>
      <c r="BR76" s="46">
        <v>0</v>
      </c>
      <c r="BS76" s="91" t="s">
        <v>271</v>
      </c>
      <c r="BT76" s="51">
        <v>0.19</v>
      </c>
      <c r="BU76" s="51">
        <v>0.19</v>
      </c>
      <c r="BV76" s="91"/>
      <c r="BW76" s="91"/>
    </row>
    <row r="77" spans="1:75" s="92" customFormat="1" ht="75">
      <c r="A77" s="27" t="s">
        <v>531</v>
      </c>
      <c r="B77" s="28" t="s">
        <v>50</v>
      </c>
      <c r="C77" s="28" t="s">
        <v>497</v>
      </c>
      <c r="D77" s="28" t="s">
        <v>498</v>
      </c>
      <c r="E77" s="27" t="s">
        <v>524</v>
      </c>
      <c r="F77" s="28" t="s">
        <v>500</v>
      </c>
      <c r="G77" s="27" t="s">
        <v>362</v>
      </c>
      <c r="H77" s="27" t="s">
        <v>98</v>
      </c>
      <c r="I77" s="61">
        <v>1</v>
      </c>
      <c r="J77" s="30" t="s">
        <v>74</v>
      </c>
      <c r="K77" s="33" t="s">
        <v>501</v>
      </c>
      <c r="L77" s="33"/>
      <c r="M77" s="33"/>
      <c r="N77" s="33"/>
      <c r="O77" s="33"/>
      <c r="P77" s="33"/>
      <c r="Q77" s="34">
        <v>1989</v>
      </c>
      <c r="R77" s="35">
        <v>3.8607010269695996</v>
      </c>
      <c r="S77" s="36">
        <v>9.5399999999999991</v>
      </c>
      <c r="T77" s="35">
        <v>19.723315392000003</v>
      </c>
      <c r="U77" s="35">
        <v>19.723315392000003</v>
      </c>
      <c r="V77" s="35">
        <v>212.3</v>
      </c>
      <c r="W77" s="37"/>
      <c r="X77" s="83">
        <v>0.4</v>
      </c>
      <c r="Y77" s="39">
        <v>1</v>
      </c>
      <c r="Z77" s="39">
        <v>1</v>
      </c>
      <c r="AA77" s="35">
        <v>19.723315392000003</v>
      </c>
      <c r="AB77" s="84">
        <v>212.3</v>
      </c>
      <c r="AC77" s="83">
        <v>0.1</v>
      </c>
      <c r="AD77" s="266">
        <v>762.8</v>
      </c>
      <c r="AE77" s="289">
        <v>38260</v>
      </c>
      <c r="AF77" s="215">
        <v>7.9911278610671381</v>
      </c>
      <c r="AG77" s="215">
        <v>8.5816722100000007</v>
      </c>
      <c r="AH77" s="86"/>
      <c r="AI77" s="225"/>
      <c r="AJ77" s="87" t="s">
        <v>78</v>
      </c>
      <c r="AK77" s="215">
        <v>7.2160000000000002</v>
      </c>
      <c r="AL77" s="215">
        <v>7.7489999999999997</v>
      </c>
      <c r="AM77" s="88"/>
      <c r="AN77" s="88"/>
      <c r="AO77" s="295">
        <v>40543</v>
      </c>
      <c r="AP77" s="215">
        <v>7.272557966291088</v>
      </c>
      <c r="AQ77" s="215">
        <v>7.81</v>
      </c>
      <c r="AR77" s="88"/>
      <c r="AS77" s="88" t="s">
        <v>74</v>
      </c>
      <c r="AT77" s="87" t="s">
        <v>520</v>
      </c>
      <c r="AU77" s="89" t="s">
        <v>521</v>
      </c>
      <c r="AV77" s="44">
        <v>6.7500000000000004E-2</v>
      </c>
      <c r="AW77" s="44">
        <v>4.7257416662845615E-2</v>
      </c>
      <c r="AX77" s="44">
        <v>8.7499999999999994E-2</v>
      </c>
      <c r="AY77" s="44">
        <v>-0.2245940424605678</v>
      </c>
      <c r="AZ77" s="238" t="s">
        <v>532</v>
      </c>
      <c r="BA77" s="46">
        <v>1</v>
      </c>
      <c r="BB77" s="238"/>
      <c r="BC77" s="46"/>
      <c r="BD77" s="238"/>
      <c r="BE77" s="46"/>
      <c r="BF77" s="61">
        <v>1</v>
      </c>
      <c r="BG77" s="47">
        <v>5.0869267624914443</v>
      </c>
      <c r="BH77" s="83">
        <v>0</v>
      </c>
      <c r="BI77" s="46">
        <v>0</v>
      </c>
      <c r="BJ77" s="46">
        <v>0</v>
      </c>
      <c r="BK77" s="46">
        <v>0</v>
      </c>
      <c r="BL77" s="46">
        <v>0</v>
      </c>
      <c r="BM77" s="46">
        <v>0</v>
      </c>
      <c r="BN77" s="46">
        <v>1</v>
      </c>
      <c r="BO77" s="46">
        <v>0</v>
      </c>
      <c r="BP77" s="46">
        <v>0</v>
      </c>
      <c r="BQ77" s="46">
        <v>0</v>
      </c>
      <c r="BR77" s="46">
        <v>0</v>
      </c>
      <c r="BS77" s="88" t="s">
        <v>128</v>
      </c>
      <c r="BT77" s="51">
        <v>0.03</v>
      </c>
      <c r="BU77" s="51">
        <v>0.03</v>
      </c>
      <c r="BV77" s="91"/>
      <c r="BW77" s="91"/>
    </row>
    <row r="78" spans="1:75" s="92" customFormat="1" ht="60">
      <c r="A78" s="27" t="s">
        <v>533</v>
      </c>
      <c r="B78" s="28" t="s">
        <v>50</v>
      </c>
      <c r="C78" s="28" t="s">
        <v>497</v>
      </c>
      <c r="D78" s="28" t="s">
        <v>498</v>
      </c>
      <c r="E78" s="27" t="s">
        <v>534</v>
      </c>
      <c r="F78" s="28" t="s">
        <v>500</v>
      </c>
      <c r="G78" s="27" t="s">
        <v>362</v>
      </c>
      <c r="H78" s="27" t="s">
        <v>98</v>
      </c>
      <c r="I78" s="61">
        <v>1</v>
      </c>
      <c r="J78" s="30" t="s">
        <v>74</v>
      </c>
      <c r="K78" s="33" t="s">
        <v>501</v>
      </c>
      <c r="L78" s="33"/>
      <c r="M78" s="33"/>
      <c r="N78" s="33"/>
      <c r="O78" s="33"/>
      <c r="P78" s="33"/>
      <c r="Q78" s="34">
        <v>1988</v>
      </c>
      <c r="R78" s="36">
        <v>1.2342912088319999</v>
      </c>
      <c r="S78" s="36">
        <v>3.05</v>
      </c>
      <c r="T78" s="36">
        <v>5.797149696</v>
      </c>
      <c r="U78" s="36">
        <v>5.797149696</v>
      </c>
      <c r="V78" s="35">
        <v>62.4</v>
      </c>
      <c r="W78" s="37"/>
      <c r="X78" s="83">
        <v>0.5</v>
      </c>
      <c r="Y78" s="39">
        <v>1</v>
      </c>
      <c r="Z78" s="39">
        <v>2</v>
      </c>
      <c r="AA78" s="35">
        <v>2.898574848</v>
      </c>
      <c r="AB78" s="84">
        <v>31.2</v>
      </c>
      <c r="AC78" s="83">
        <v>0.09</v>
      </c>
      <c r="AD78" s="266">
        <v>104</v>
      </c>
      <c r="AE78" s="289">
        <v>38260</v>
      </c>
      <c r="AF78" s="215">
        <v>3.2151046279914328</v>
      </c>
      <c r="AG78" s="215">
        <v>3.4527008599999998</v>
      </c>
      <c r="AH78" s="86"/>
      <c r="AI78" s="225"/>
      <c r="AJ78" s="87" t="s">
        <v>78</v>
      </c>
      <c r="AK78" s="215">
        <v>2.6819999999999999</v>
      </c>
      <c r="AL78" s="215">
        <v>2.88</v>
      </c>
      <c r="AM78" s="88"/>
      <c r="AN78" s="88"/>
      <c r="AO78" s="295">
        <v>40724</v>
      </c>
      <c r="AP78" s="215">
        <v>2.6818139491572768</v>
      </c>
      <c r="AQ78" s="215">
        <v>2.88</v>
      </c>
      <c r="AR78" s="88"/>
      <c r="AS78" s="88" t="s">
        <v>74</v>
      </c>
      <c r="AT78" s="87" t="s">
        <v>511</v>
      </c>
      <c r="AU78" s="89" t="s">
        <v>138</v>
      </c>
      <c r="AV78" s="44">
        <v>6.7500000000000004E-2</v>
      </c>
      <c r="AW78" s="44">
        <v>4.0423454477332331E-2</v>
      </c>
      <c r="AX78" s="44">
        <v>8.2500000000000004E-2</v>
      </c>
      <c r="AY78" s="44">
        <v>0.47909830588894131</v>
      </c>
      <c r="AZ78" s="238" t="s">
        <v>535</v>
      </c>
      <c r="BA78" s="46">
        <v>0.61265069175024245</v>
      </c>
      <c r="BB78" s="238"/>
      <c r="BC78" s="46"/>
      <c r="BD78" s="238"/>
      <c r="BE78" s="46"/>
      <c r="BF78" s="61">
        <v>0.53846153846153844</v>
      </c>
      <c r="BG78" s="47">
        <v>0.58863791923340181</v>
      </c>
      <c r="BH78" s="83">
        <v>0.40538049624709982</v>
      </c>
      <c r="BI78" s="46">
        <v>0.59461950375290018</v>
      </c>
      <c r="BJ78" s="46">
        <v>0</v>
      </c>
      <c r="BK78" s="46">
        <v>0</v>
      </c>
      <c r="BL78" s="46">
        <v>0</v>
      </c>
      <c r="BM78" s="46">
        <v>0</v>
      </c>
      <c r="BN78" s="46">
        <v>0</v>
      </c>
      <c r="BO78" s="46">
        <v>0</v>
      </c>
      <c r="BP78" s="46">
        <v>0</v>
      </c>
      <c r="BQ78" s="46">
        <v>0</v>
      </c>
      <c r="BR78" s="46">
        <v>0</v>
      </c>
      <c r="BS78" s="91" t="s">
        <v>128</v>
      </c>
      <c r="BT78" s="51">
        <v>0.2</v>
      </c>
      <c r="BU78" s="51">
        <v>0.19</v>
      </c>
      <c r="BV78" s="91"/>
      <c r="BW78" s="91"/>
    </row>
    <row r="79" spans="1:75" s="92" customFormat="1" ht="75">
      <c r="A79" s="27" t="s">
        <v>536</v>
      </c>
      <c r="B79" s="28" t="s">
        <v>50</v>
      </c>
      <c r="C79" s="28" t="s">
        <v>497</v>
      </c>
      <c r="D79" s="28" t="s">
        <v>498</v>
      </c>
      <c r="E79" s="27" t="s">
        <v>537</v>
      </c>
      <c r="F79" s="28" t="s">
        <v>538</v>
      </c>
      <c r="G79" s="27" t="s">
        <v>299</v>
      </c>
      <c r="H79" s="27" t="s">
        <v>98</v>
      </c>
      <c r="I79" s="61">
        <v>1</v>
      </c>
      <c r="J79" s="30" t="s">
        <v>74</v>
      </c>
      <c r="K79" s="33" t="s">
        <v>50</v>
      </c>
      <c r="L79" s="33"/>
      <c r="M79" s="33"/>
      <c r="N79" s="33"/>
      <c r="O79" s="33"/>
      <c r="P79" s="33"/>
      <c r="Q79" s="34">
        <v>1967</v>
      </c>
      <c r="R79" s="35">
        <v>1.4163997478399999</v>
      </c>
      <c r="S79" s="36">
        <v>3.5</v>
      </c>
      <c r="T79" s="35">
        <v>6.2570197439999999</v>
      </c>
      <c r="U79" s="35">
        <v>6.2570197439999999</v>
      </c>
      <c r="V79" s="35">
        <v>67.349999999999994</v>
      </c>
      <c r="W79" s="37"/>
      <c r="X79" s="83">
        <v>0.5</v>
      </c>
      <c r="Y79" s="39">
        <v>1</v>
      </c>
      <c r="Z79" s="39">
        <v>1</v>
      </c>
      <c r="AA79" s="35">
        <v>6.2570197439999999</v>
      </c>
      <c r="AB79" s="84">
        <v>67.349999999999994</v>
      </c>
      <c r="AC79" s="83">
        <v>0.1</v>
      </c>
      <c r="AD79" s="266">
        <v>119</v>
      </c>
      <c r="AE79" s="289">
        <v>38260</v>
      </c>
      <c r="AF79" s="215">
        <v>5.0952459539994415</v>
      </c>
      <c r="AG79" s="215">
        <v>5.4717846300000001</v>
      </c>
      <c r="AH79" s="86"/>
      <c r="AI79" s="225"/>
      <c r="AJ79" s="87" t="s">
        <v>78</v>
      </c>
      <c r="AK79" s="215">
        <v>4.0129999999999999</v>
      </c>
      <c r="AL79" s="215">
        <v>4.3099999999999996</v>
      </c>
      <c r="AM79" s="88"/>
      <c r="AN79" s="88"/>
      <c r="AO79" s="295">
        <v>40543</v>
      </c>
      <c r="AP79" s="215">
        <v>3.2898780147127291</v>
      </c>
      <c r="AQ79" s="215">
        <v>3.5329999999999999</v>
      </c>
      <c r="AR79" s="88"/>
      <c r="AS79" s="88" t="s">
        <v>74</v>
      </c>
      <c r="AT79" s="87" t="s">
        <v>539</v>
      </c>
      <c r="AU79" s="89" t="s">
        <v>138</v>
      </c>
      <c r="AV79" s="44">
        <v>6.5000000000000002E-2</v>
      </c>
      <c r="AW79" s="44">
        <v>6.3948654989905609E-2</v>
      </c>
      <c r="AX79" s="44">
        <v>0.09</v>
      </c>
      <c r="AY79" s="44">
        <v>1.5912159842196738E-2</v>
      </c>
      <c r="AZ79" s="238" t="s">
        <v>540</v>
      </c>
      <c r="BA79" s="46">
        <v>1</v>
      </c>
      <c r="BB79" s="238"/>
      <c r="BC79" s="46"/>
      <c r="BD79" s="238"/>
      <c r="BE79" s="46"/>
      <c r="BF79" s="61">
        <v>1</v>
      </c>
      <c r="BG79" s="47">
        <v>3.4195756331279945</v>
      </c>
      <c r="BH79" s="83">
        <v>0</v>
      </c>
      <c r="BI79" s="46">
        <v>0</v>
      </c>
      <c r="BJ79" s="46">
        <v>0</v>
      </c>
      <c r="BK79" s="46">
        <v>0</v>
      </c>
      <c r="BL79" s="46">
        <v>1</v>
      </c>
      <c r="BM79" s="46">
        <v>0</v>
      </c>
      <c r="BN79" s="46">
        <v>0</v>
      </c>
      <c r="BO79" s="46">
        <v>0</v>
      </c>
      <c r="BP79" s="46">
        <v>0</v>
      </c>
      <c r="BQ79" s="46">
        <v>0</v>
      </c>
      <c r="BR79" s="46">
        <v>0</v>
      </c>
      <c r="BS79" s="88" t="s">
        <v>128</v>
      </c>
      <c r="BT79" s="51">
        <v>0.13</v>
      </c>
      <c r="BU79" s="51">
        <v>0.13</v>
      </c>
      <c r="BV79" s="91"/>
      <c r="BW79" s="91"/>
    </row>
    <row r="80" spans="1:75" s="92" customFormat="1" ht="45">
      <c r="A80" s="27" t="s">
        <v>541</v>
      </c>
      <c r="B80" s="28" t="s">
        <v>50</v>
      </c>
      <c r="C80" s="28" t="s">
        <v>497</v>
      </c>
      <c r="D80" s="28" t="s">
        <v>498</v>
      </c>
      <c r="E80" s="27" t="s">
        <v>542</v>
      </c>
      <c r="F80" s="28" t="s">
        <v>538</v>
      </c>
      <c r="G80" s="27" t="s">
        <v>362</v>
      </c>
      <c r="H80" s="27" t="s">
        <v>98</v>
      </c>
      <c r="I80" s="61">
        <v>1</v>
      </c>
      <c r="J80" s="30"/>
      <c r="K80" s="33" t="s">
        <v>50</v>
      </c>
      <c r="L80" s="33"/>
      <c r="M80" s="33"/>
      <c r="N80" s="33"/>
      <c r="O80" s="33"/>
      <c r="P80" s="33"/>
      <c r="Q80" s="34">
        <v>1988</v>
      </c>
      <c r="R80" s="35">
        <v>3.2779537021439995</v>
      </c>
      <c r="S80" s="36">
        <v>8.1</v>
      </c>
      <c r="T80" s="35">
        <v>14.616249477120002</v>
      </c>
      <c r="U80" s="35">
        <v>14.616249477120002</v>
      </c>
      <c r="V80" s="35">
        <v>157.328</v>
      </c>
      <c r="W80" s="37"/>
      <c r="X80" s="83">
        <v>0.435</v>
      </c>
      <c r="Y80" s="39">
        <v>2</v>
      </c>
      <c r="Z80" s="39">
        <v>18</v>
      </c>
      <c r="AA80" s="35">
        <v>0.81201385983999996</v>
      </c>
      <c r="AB80" s="84">
        <v>8.740444444444444</v>
      </c>
      <c r="AC80" s="83">
        <v>0</v>
      </c>
      <c r="AD80" s="266">
        <v>245</v>
      </c>
      <c r="AE80" s="289">
        <v>40457</v>
      </c>
      <c r="AF80" s="215">
        <v>13.731988602290716</v>
      </c>
      <c r="AG80" s="215">
        <v>14.746782560000002</v>
      </c>
      <c r="AH80" s="86"/>
      <c r="AI80" s="225"/>
      <c r="AJ80" s="87" t="s">
        <v>78</v>
      </c>
      <c r="AK80" s="215">
        <v>13.808999999999999</v>
      </c>
      <c r="AL80" s="215">
        <v>14.83</v>
      </c>
      <c r="AM80" s="88"/>
      <c r="AN80" s="88"/>
      <c r="AO80" s="295"/>
      <c r="AP80" s="215"/>
      <c r="AQ80" s="215"/>
      <c r="AR80" s="88"/>
      <c r="AS80" s="88"/>
      <c r="AT80" s="87"/>
      <c r="AU80" s="89"/>
      <c r="AV80" s="44"/>
      <c r="AW80" s="44">
        <v>6.0403386611507834E-2</v>
      </c>
      <c r="AX80" s="44">
        <v>0.09</v>
      </c>
      <c r="AY80" s="44">
        <v>3.3881093141448826E-2</v>
      </c>
      <c r="AZ80" s="238" t="s">
        <v>543</v>
      </c>
      <c r="BA80" s="46">
        <v>0.10081952713762174</v>
      </c>
      <c r="BB80" s="238" t="s">
        <v>544</v>
      </c>
      <c r="BC80" s="46">
        <v>8.6146678263838469E-2</v>
      </c>
      <c r="BD80" s="238" t="s">
        <v>545</v>
      </c>
      <c r="BE80" s="46">
        <v>7.871835780040827E-2</v>
      </c>
      <c r="BF80" s="61">
        <v>0.95746465981897688</v>
      </c>
      <c r="BG80" s="47">
        <v>1.9265703597830348</v>
      </c>
      <c r="BH80" s="83">
        <v>4.3885095927023728E-2</v>
      </c>
      <c r="BI80" s="46">
        <v>0.15259098728032389</v>
      </c>
      <c r="BJ80" s="46">
        <v>0.4309547543265359</v>
      </c>
      <c r="BK80" s="46">
        <v>0.1406668381183086</v>
      </c>
      <c r="BL80" s="46">
        <v>0.18401306369086712</v>
      </c>
      <c r="BM80" s="46">
        <v>4.7889260656940762E-2</v>
      </c>
      <c r="BN80" s="46">
        <v>0</v>
      </c>
      <c r="BO80" s="46">
        <v>0</v>
      </c>
      <c r="BP80" s="46">
        <v>0</v>
      </c>
      <c r="BQ80" s="46">
        <v>0</v>
      </c>
      <c r="BR80" s="46">
        <v>0</v>
      </c>
      <c r="BS80" s="88" t="s">
        <v>128</v>
      </c>
      <c r="BT80" s="51">
        <v>0.84</v>
      </c>
      <c r="BU80" s="51">
        <v>0.83</v>
      </c>
      <c r="BV80" s="91"/>
      <c r="BW80" s="91"/>
    </row>
    <row r="81" spans="1:75" s="92" customFormat="1" ht="75">
      <c r="A81" s="27" t="s">
        <v>546</v>
      </c>
      <c r="B81" s="28" t="s">
        <v>50</v>
      </c>
      <c r="C81" s="28" t="s">
        <v>497</v>
      </c>
      <c r="D81" s="28" t="s">
        <v>498</v>
      </c>
      <c r="E81" s="27" t="s">
        <v>547</v>
      </c>
      <c r="F81" s="28" t="s">
        <v>538</v>
      </c>
      <c r="G81" s="27" t="s">
        <v>299</v>
      </c>
      <c r="H81" s="27" t="s">
        <v>98</v>
      </c>
      <c r="I81" s="61">
        <v>1</v>
      </c>
      <c r="J81" s="30" t="s">
        <v>74</v>
      </c>
      <c r="K81" s="33" t="s">
        <v>50</v>
      </c>
      <c r="L81" s="33"/>
      <c r="M81" s="33"/>
      <c r="N81" s="33"/>
      <c r="O81" s="33"/>
      <c r="P81" s="33"/>
      <c r="Q81" s="34">
        <v>1967</v>
      </c>
      <c r="R81" s="35">
        <v>2.104365339648</v>
      </c>
      <c r="S81" s="36">
        <v>5.2</v>
      </c>
      <c r="T81" s="35">
        <v>10.493026755840001</v>
      </c>
      <c r="U81" s="35">
        <v>10.493026755840001</v>
      </c>
      <c r="V81" s="35">
        <v>112.946</v>
      </c>
      <c r="W81" s="37"/>
      <c r="X81" s="83">
        <v>0.5</v>
      </c>
      <c r="Y81" s="39">
        <v>1</v>
      </c>
      <c r="Z81" s="39">
        <v>2</v>
      </c>
      <c r="AA81" s="35">
        <v>5.2465133779200004</v>
      </c>
      <c r="AB81" s="84">
        <v>56.472999999999999</v>
      </c>
      <c r="AC81" s="83">
        <v>0.1</v>
      </c>
      <c r="AD81" s="266">
        <v>168</v>
      </c>
      <c r="AE81" s="289">
        <v>38260</v>
      </c>
      <c r="AF81" s="215">
        <v>6.8969650991712443</v>
      </c>
      <c r="AG81" s="215">
        <v>7.4066508199999994</v>
      </c>
      <c r="AH81" s="86"/>
      <c r="AI81" s="225"/>
      <c r="AJ81" s="87" t="s">
        <v>78</v>
      </c>
      <c r="AK81" s="215">
        <v>6.9569999999999999</v>
      </c>
      <c r="AL81" s="215">
        <v>7.4710000000000001</v>
      </c>
      <c r="AM81" s="88"/>
      <c r="AN81" s="88"/>
      <c r="AO81" s="295">
        <v>40543</v>
      </c>
      <c r="AP81" s="215">
        <v>6.9373312226464288</v>
      </c>
      <c r="AQ81" s="215">
        <v>7.45</v>
      </c>
      <c r="AR81" s="88"/>
      <c r="AS81" s="88" t="s">
        <v>74</v>
      </c>
      <c r="AT81" s="87" t="s">
        <v>548</v>
      </c>
      <c r="AU81" s="89" t="s">
        <v>138</v>
      </c>
      <c r="AV81" s="44">
        <v>6.3E-2</v>
      </c>
      <c r="AW81" s="44">
        <v>8.4578082056037895E-2</v>
      </c>
      <c r="AX81" s="44">
        <v>0.09</v>
      </c>
      <c r="AY81" s="44">
        <v>0.36748194369982512</v>
      </c>
      <c r="AZ81" s="238" t="s">
        <v>549</v>
      </c>
      <c r="BA81" s="46">
        <v>0.65643413377209503</v>
      </c>
      <c r="BB81" s="238" t="s">
        <v>550</v>
      </c>
      <c r="BC81" s="46">
        <v>0.34356586622790497</v>
      </c>
      <c r="BD81" s="238"/>
      <c r="BE81" s="46"/>
      <c r="BF81" s="61">
        <v>1</v>
      </c>
      <c r="BG81" s="47">
        <v>2.8227028411199644</v>
      </c>
      <c r="BH81" s="83">
        <v>0</v>
      </c>
      <c r="BI81" s="46">
        <v>0</v>
      </c>
      <c r="BJ81" s="46">
        <v>0.65643413377209503</v>
      </c>
      <c r="BK81" s="46">
        <v>0</v>
      </c>
      <c r="BL81" s="46">
        <v>0</v>
      </c>
      <c r="BM81" s="46">
        <v>0</v>
      </c>
      <c r="BN81" s="46">
        <v>0.34356586622790497</v>
      </c>
      <c r="BO81" s="46">
        <v>0</v>
      </c>
      <c r="BP81" s="46">
        <v>0</v>
      </c>
      <c r="BQ81" s="46">
        <v>0</v>
      </c>
      <c r="BR81" s="46">
        <v>0</v>
      </c>
      <c r="BS81" s="88" t="s">
        <v>271</v>
      </c>
      <c r="BT81" s="51">
        <v>0.57999999999999996</v>
      </c>
      <c r="BU81" s="51">
        <v>0.57999999999999996</v>
      </c>
      <c r="BV81" s="91"/>
      <c r="BW81" s="91"/>
    </row>
    <row r="82" spans="1:75" s="92" customFormat="1" ht="60">
      <c r="A82" s="27" t="s">
        <v>551</v>
      </c>
      <c r="B82" s="28" t="s">
        <v>50</v>
      </c>
      <c r="C82" s="28" t="s">
        <v>497</v>
      </c>
      <c r="D82" s="28" t="s">
        <v>498</v>
      </c>
      <c r="E82" s="27" t="s">
        <v>552</v>
      </c>
      <c r="F82" s="28" t="s">
        <v>538</v>
      </c>
      <c r="G82" s="27" t="s">
        <v>553</v>
      </c>
      <c r="H82" s="27" t="s">
        <v>98</v>
      </c>
      <c r="I82" s="61">
        <v>1</v>
      </c>
      <c r="J82" s="30"/>
      <c r="K82" s="33" t="s">
        <v>554</v>
      </c>
      <c r="L82" s="33"/>
      <c r="M82" s="33"/>
      <c r="N82" s="33"/>
      <c r="O82" s="33"/>
      <c r="P82" s="33"/>
      <c r="Q82" s="34">
        <v>1968</v>
      </c>
      <c r="R82" s="35">
        <v>6.555907404287999</v>
      </c>
      <c r="S82" s="36">
        <v>16.2</v>
      </c>
      <c r="T82" s="35">
        <v>25.786539394560005</v>
      </c>
      <c r="U82" s="35">
        <v>25.786539394560005</v>
      </c>
      <c r="V82" s="35">
        <v>277.56400000000002</v>
      </c>
      <c r="W82" s="37"/>
      <c r="X82" s="83">
        <v>0.39</v>
      </c>
      <c r="Y82" s="39">
        <v>1</v>
      </c>
      <c r="Z82" s="39">
        <v>1</v>
      </c>
      <c r="AA82" s="35">
        <v>25.786539394560005</v>
      </c>
      <c r="AB82" s="84">
        <v>277.56400000000002</v>
      </c>
      <c r="AC82" s="83">
        <v>4.7E-2</v>
      </c>
      <c r="AD82" s="266">
        <v>566</v>
      </c>
      <c r="AE82" s="289">
        <v>40556</v>
      </c>
      <c r="AF82" s="215">
        <v>24.680027535152249</v>
      </c>
      <c r="AG82" s="215">
        <v>26.503881570000001</v>
      </c>
      <c r="AH82" s="86"/>
      <c r="AI82" s="225"/>
      <c r="AJ82" s="87" t="s">
        <v>78</v>
      </c>
      <c r="AK82" s="215">
        <v>26.077000000000002</v>
      </c>
      <c r="AL82" s="215">
        <v>28.004000000000001</v>
      </c>
      <c r="AM82" s="88"/>
      <c r="AN82" s="88"/>
      <c r="AO82" s="295"/>
      <c r="AP82" s="215"/>
      <c r="AQ82" s="215"/>
      <c r="AR82" s="88"/>
      <c r="AS82" s="88"/>
      <c r="AT82" s="87"/>
      <c r="AU82" s="89"/>
      <c r="AV82" s="44">
        <v>6.5000000000000002E-2</v>
      </c>
      <c r="AW82" s="44">
        <v>8.2045529210112836E-2</v>
      </c>
      <c r="AX82" s="44">
        <v>9.2499999999999999E-2</v>
      </c>
      <c r="AY82" s="44">
        <v>0.41206897477035165</v>
      </c>
      <c r="AZ82" s="238" t="s">
        <v>555</v>
      </c>
      <c r="BA82" s="46">
        <v>1</v>
      </c>
      <c r="BB82" s="238"/>
      <c r="BC82" s="46"/>
      <c r="BD82" s="238"/>
      <c r="BE82" s="46"/>
      <c r="BF82" s="61">
        <v>1</v>
      </c>
      <c r="BG82" s="47">
        <v>4.5886379192334017</v>
      </c>
      <c r="BH82" s="83">
        <v>0</v>
      </c>
      <c r="BI82" s="46">
        <v>0</v>
      </c>
      <c r="BJ82" s="46">
        <v>0</v>
      </c>
      <c r="BK82" s="46">
        <v>0</v>
      </c>
      <c r="BL82" s="46">
        <v>0</v>
      </c>
      <c r="BM82" s="46">
        <v>1</v>
      </c>
      <c r="BN82" s="46">
        <v>0</v>
      </c>
      <c r="BO82" s="46">
        <v>0</v>
      </c>
      <c r="BP82" s="46">
        <v>0</v>
      </c>
      <c r="BQ82" s="46">
        <v>0</v>
      </c>
      <c r="BR82" s="46">
        <v>0</v>
      </c>
      <c r="BS82" s="88" t="s">
        <v>128</v>
      </c>
      <c r="BT82" s="51">
        <v>1.1000000000000001</v>
      </c>
      <c r="BU82" s="51">
        <v>1.0900000000000001</v>
      </c>
      <c r="BV82" s="91"/>
      <c r="BW82" s="91"/>
    </row>
    <row r="83" spans="1:75" s="92" customFormat="1" ht="75">
      <c r="A83" s="27" t="s">
        <v>556</v>
      </c>
      <c r="B83" s="28" t="s">
        <v>50</v>
      </c>
      <c r="C83" s="28" t="s">
        <v>497</v>
      </c>
      <c r="D83" s="28" t="s">
        <v>498</v>
      </c>
      <c r="E83" s="27" t="s">
        <v>537</v>
      </c>
      <c r="F83" s="28" t="s">
        <v>538</v>
      </c>
      <c r="G83" s="27" t="s">
        <v>299</v>
      </c>
      <c r="H83" s="27" t="s">
        <v>98</v>
      </c>
      <c r="I83" s="61">
        <v>1</v>
      </c>
      <c r="J83" s="30" t="s">
        <v>74</v>
      </c>
      <c r="K83" s="33" t="s">
        <v>50</v>
      </c>
      <c r="L83" s="33"/>
      <c r="M83" s="33"/>
      <c r="N83" s="33"/>
      <c r="O83" s="33"/>
      <c r="P83" s="33"/>
      <c r="Q83" s="34">
        <v>1968</v>
      </c>
      <c r="R83" s="35">
        <v>4.8966962711039992</v>
      </c>
      <c r="S83" s="36">
        <v>12.1</v>
      </c>
      <c r="T83" s="35">
        <v>22.02628885056</v>
      </c>
      <c r="U83" s="35">
        <v>22.02628885056</v>
      </c>
      <c r="V83" s="35">
        <v>237.089</v>
      </c>
      <c r="W83" s="37"/>
      <c r="X83" s="83">
        <v>0.5</v>
      </c>
      <c r="Y83" s="39">
        <v>1</v>
      </c>
      <c r="Z83" s="39">
        <v>1</v>
      </c>
      <c r="AA83" s="35">
        <v>22.02628885056</v>
      </c>
      <c r="AB83" s="84">
        <v>237.089</v>
      </c>
      <c r="AC83" s="83">
        <v>0.1</v>
      </c>
      <c r="AD83" s="266">
        <v>119</v>
      </c>
      <c r="AE83" s="289">
        <v>38260</v>
      </c>
      <c r="AF83" s="215">
        <v>12.153907840581059</v>
      </c>
      <c r="AG83" s="215">
        <v>13.05208163</v>
      </c>
      <c r="AH83" s="86"/>
      <c r="AI83" s="225"/>
      <c r="AJ83" s="87" t="s">
        <v>78</v>
      </c>
      <c r="AK83" s="215">
        <v>13.052</v>
      </c>
      <c r="AL83" s="215">
        <v>14.016999999999999</v>
      </c>
      <c r="AM83" s="88"/>
      <c r="AN83" s="88"/>
      <c r="AO83" s="295">
        <v>40543</v>
      </c>
      <c r="AP83" s="215">
        <v>12.083992922990968</v>
      </c>
      <c r="AQ83" s="215">
        <v>12.977</v>
      </c>
      <c r="AR83" s="88"/>
      <c r="AS83" s="88" t="s">
        <v>74</v>
      </c>
      <c r="AT83" s="87" t="s">
        <v>539</v>
      </c>
      <c r="AU83" s="89" t="s">
        <v>138</v>
      </c>
      <c r="AV83" s="44">
        <v>6.5000000000000002E-2</v>
      </c>
      <c r="AW83" s="44">
        <v>6.3948654989905609E-2</v>
      </c>
      <c r="AX83" s="44">
        <v>0.09</v>
      </c>
      <c r="AY83" s="44">
        <v>0.11658458059762244</v>
      </c>
      <c r="AZ83" s="238" t="s">
        <v>557</v>
      </c>
      <c r="BA83" s="46">
        <v>1</v>
      </c>
      <c r="BB83" s="238"/>
      <c r="BC83" s="46"/>
      <c r="BD83" s="238"/>
      <c r="BE83" s="46"/>
      <c r="BF83" s="61">
        <v>1</v>
      </c>
      <c r="BG83" s="47">
        <v>1.3388090349075976</v>
      </c>
      <c r="BH83" s="83">
        <v>0</v>
      </c>
      <c r="BI83" s="46">
        <v>0</v>
      </c>
      <c r="BJ83" s="46">
        <v>1</v>
      </c>
      <c r="BK83" s="46">
        <v>0</v>
      </c>
      <c r="BL83" s="46">
        <v>0</v>
      </c>
      <c r="BM83" s="46">
        <v>0</v>
      </c>
      <c r="BN83" s="46">
        <v>0</v>
      </c>
      <c r="BO83" s="46">
        <v>0</v>
      </c>
      <c r="BP83" s="46">
        <v>0</v>
      </c>
      <c r="BQ83" s="46">
        <v>0</v>
      </c>
      <c r="BR83" s="46">
        <v>0</v>
      </c>
      <c r="BS83" s="88" t="s">
        <v>128</v>
      </c>
      <c r="BT83" s="51">
        <v>0.86</v>
      </c>
      <c r="BU83" s="51">
        <v>0.85</v>
      </c>
      <c r="BV83" s="91"/>
      <c r="BW83" s="91"/>
    </row>
    <row r="84" spans="1:75" s="92" customFormat="1" ht="45">
      <c r="A84" s="27" t="s">
        <v>1183</v>
      </c>
      <c r="B84" s="28" t="s">
        <v>50</v>
      </c>
      <c r="C84" s="28" t="s">
        <v>497</v>
      </c>
      <c r="D84" s="28" t="s">
        <v>498</v>
      </c>
      <c r="E84" s="27" t="s">
        <v>558</v>
      </c>
      <c r="F84" s="28" t="s">
        <v>538</v>
      </c>
      <c r="G84" s="27" t="s">
        <v>121</v>
      </c>
      <c r="H84" s="27" t="s">
        <v>98</v>
      </c>
      <c r="I84" s="61">
        <v>1</v>
      </c>
      <c r="J84" s="30" t="s">
        <v>74</v>
      </c>
      <c r="K84" s="33" t="s">
        <v>50</v>
      </c>
      <c r="L84" s="33"/>
      <c r="M84" s="33"/>
      <c r="N84" s="33"/>
      <c r="O84" s="33"/>
      <c r="P84" s="33"/>
      <c r="Q84" s="34">
        <v>1968</v>
      </c>
      <c r="R84" s="35">
        <v>4.2330118178304001</v>
      </c>
      <c r="S84" s="36">
        <v>10.46</v>
      </c>
      <c r="T84" s="35">
        <v>27.136977984000005</v>
      </c>
      <c r="U84" s="35">
        <v>27.136977984000005</v>
      </c>
      <c r="V84" s="35">
        <v>292.10000000000002</v>
      </c>
      <c r="W84" s="37"/>
      <c r="X84" s="83">
        <v>5.9558249766920035E-2</v>
      </c>
      <c r="Y84" s="39">
        <v>1</v>
      </c>
      <c r="Z84" s="39">
        <v>2</v>
      </c>
      <c r="AA84" s="35">
        <v>13.568488992000002</v>
      </c>
      <c r="AB84" s="84">
        <v>146.05000000000001</v>
      </c>
      <c r="AC84" s="83">
        <v>0.1</v>
      </c>
      <c r="AD84" s="266"/>
      <c r="AE84" s="289">
        <v>40730</v>
      </c>
      <c r="AF84" s="215"/>
      <c r="AG84" s="215"/>
      <c r="AH84" s="86"/>
      <c r="AI84" s="225"/>
      <c r="AJ84" s="87" t="s">
        <v>78</v>
      </c>
      <c r="AK84" s="215">
        <v>0</v>
      </c>
      <c r="AL84" s="215">
        <v>0</v>
      </c>
      <c r="AM84" s="88"/>
      <c r="AN84" s="88"/>
      <c r="AO84" s="295"/>
      <c r="AP84" s="215"/>
      <c r="AQ84" s="215"/>
      <c r="AR84" s="88"/>
      <c r="AS84" s="88" t="s">
        <v>74</v>
      </c>
      <c r="AT84" s="87"/>
      <c r="AU84" s="89"/>
      <c r="AV84" s="44"/>
      <c r="AW84" s="44"/>
      <c r="AX84" s="44"/>
      <c r="AY84" s="44"/>
      <c r="AZ84" s="238" t="s">
        <v>559</v>
      </c>
      <c r="BA84" s="46">
        <v>0.55000000000000004</v>
      </c>
      <c r="BB84" s="238"/>
      <c r="BC84" s="46"/>
      <c r="BD84" s="238"/>
      <c r="BE84" s="46"/>
      <c r="BF84" s="61">
        <v>0.55000000000000004</v>
      </c>
      <c r="BG84" s="47">
        <v>2.5</v>
      </c>
      <c r="BH84" s="83">
        <v>0.45</v>
      </c>
      <c r="BI84" s="46">
        <v>0</v>
      </c>
      <c r="BJ84" s="46">
        <v>0</v>
      </c>
      <c r="BK84" s="46">
        <v>0.55000000000000004</v>
      </c>
      <c r="BL84" s="46">
        <v>0</v>
      </c>
      <c r="BM84" s="46">
        <v>0</v>
      </c>
      <c r="BN84" s="46">
        <v>0</v>
      </c>
      <c r="BO84" s="46">
        <v>0</v>
      </c>
      <c r="BP84" s="46">
        <v>0</v>
      </c>
      <c r="BQ84" s="46">
        <v>0</v>
      </c>
      <c r="BR84" s="46">
        <v>0</v>
      </c>
      <c r="BS84" s="88"/>
      <c r="BT84" s="51">
        <v>0</v>
      </c>
      <c r="BU84" s="51">
        <v>0</v>
      </c>
      <c r="BV84" s="91"/>
      <c r="BW84" s="91"/>
    </row>
    <row r="85" spans="1:75" s="92" customFormat="1" ht="60">
      <c r="A85" s="27" t="s">
        <v>560</v>
      </c>
      <c r="B85" s="28" t="s">
        <v>50</v>
      </c>
      <c r="C85" s="28" t="s">
        <v>497</v>
      </c>
      <c r="D85" s="28" t="s">
        <v>498</v>
      </c>
      <c r="E85" s="27" t="s">
        <v>561</v>
      </c>
      <c r="F85" s="28" t="s">
        <v>538</v>
      </c>
      <c r="G85" s="27" t="s">
        <v>362</v>
      </c>
      <c r="H85" s="27" t="s">
        <v>562</v>
      </c>
      <c r="I85" s="61">
        <v>1</v>
      </c>
      <c r="J85" s="30" t="s">
        <v>74</v>
      </c>
      <c r="K85" s="33" t="s">
        <v>563</v>
      </c>
      <c r="L85" s="33"/>
      <c r="M85" s="33"/>
      <c r="N85" s="33"/>
      <c r="O85" s="33"/>
      <c r="P85" s="33"/>
      <c r="Q85" s="34">
        <v>1966</v>
      </c>
      <c r="R85" s="35">
        <v>8.3769927943679985</v>
      </c>
      <c r="S85" s="36">
        <v>20.7</v>
      </c>
      <c r="T85" s="35">
        <v>45.621152628480004</v>
      </c>
      <c r="U85" s="35">
        <v>45.621152628480004</v>
      </c>
      <c r="V85" s="35">
        <v>491.06200000000001</v>
      </c>
      <c r="W85" s="37"/>
      <c r="X85" s="83">
        <v>0.5</v>
      </c>
      <c r="Y85" s="39">
        <v>7</v>
      </c>
      <c r="Z85" s="39">
        <v>29</v>
      </c>
      <c r="AA85" s="35">
        <v>1.5731431940855176</v>
      </c>
      <c r="AB85" s="84">
        <v>16.933172413793105</v>
      </c>
      <c r="AC85" s="83">
        <v>0.1</v>
      </c>
      <c r="AD85" s="266">
        <v>118</v>
      </c>
      <c r="AE85" s="289">
        <v>38260</v>
      </c>
      <c r="AF85" s="215">
        <v>48.219219350032581</v>
      </c>
      <c r="AG85" s="215">
        <v>51.782619659999995</v>
      </c>
      <c r="AH85" s="86"/>
      <c r="AI85" s="225"/>
      <c r="AJ85" s="87" t="s">
        <v>78</v>
      </c>
      <c r="AK85" s="215">
        <v>54.192</v>
      </c>
      <c r="AL85" s="215">
        <v>58.197000000000003</v>
      </c>
      <c r="AM85" s="88"/>
      <c r="AN85" s="88"/>
      <c r="AO85" s="295">
        <v>40543</v>
      </c>
      <c r="AP85" s="215">
        <v>53.850451624918513</v>
      </c>
      <c r="AQ85" s="215">
        <v>57.83</v>
      </c>
      <c r="AR85" s="88"/>
      <c r="AS85" s="88" t="s">
        <v>74</v>
      </c>
      <c r="AT85" s="87" t="s">
        <v>539</v>
      </c>
      <c r="AU85" s="89" t="s">
        <v>138</v>
      </c>
      <c r="AV85" s="44">
        <v>6.5000000000000002E-2</v>
      </c>
      <c r="AW85" s="44">
        <v>6.1975267490772055E-2</v>
      </c>
      <c r="AX85" s="44">
        <v>0.09</v>
      </c>
      <c r="AY85" s="44">
        <v>0.17460993114528689</v>
      </c>
      <c r="AZ85" s="238" t="s">
        <v>564</v>
      </c>
      <c r="BA85" s="46">
        <v>0.10677394218366998</v>
      </c>
      <c r="BB85" s="238" t="s">
        <v>565</v>
      </c>
      <c r="BC85" s="46">
        <v>8.8531926392873869E-2</v>
      </c>
      <c r="BD85" s="238" t="s">
        <v>1175</v>
      </c>
      <c r="BE85" s="46">
        <v>6.8783686439275515E-2</v>
      </c>
      <c r="BF85" s="61">
        <v>0.8626853635589804</v>
      </c>
      <c r="BG85" s="47">
        <v>2.5193192660135764</v>
      </c>
      <c r="BH85" s="83">
        <v>0.12489905368974166</v>
      </c>
      <c r="BI85" s="46">
        <v>0.30482053477590909</v>
      </c>
      <c r="BJ85" s="46">
        <v>0.12395772888432413</v>
      </c>
      <c r="BK85" s="46">
        <v>7.4348317842841127E-2</v>
      </c>
      <c r="BL85" s="46">
        <v>0.20870419964852197</v>
      </c>
      <c r="BM85" s="46">
        <v>5.0933229381484403E-2</v>
      </c>
      <c r="BN85" s="46">
        <v>0.10652353750544998</v>
      </c>
      <c r="BO85" s="46">
        <v>5.813398271727728E-3</v>
      </c>
      <c r="BP85" s="46">
        <v>0</v>
      </c>
      <c r="BQ85" s="46">
        <v>0</v>
      </c>
      <c r="BR85" s="46">
        <v>0</v>
      </c>
      <c r="BS85" s="88" t="s">
        <v>128</v>
      </c>
      <c r="BT85" s="51">
        <v>3.24</v>
      </c>
      <c r="BU85" s="51">
        <v>3.2</v>
      </c>
      <c r="BV85" s="91"/>
      <c r="BW85" s="91"/>
    </row>
    <row r="86" spans="1:75" s="92" customFormat="1" ht="60">
      <c r="A86" s="27" t="s">
        <v>1184</v>
      </c>
      <c r="B86" s="28" t="s">
        <v>50</v>
      </c>
      <c r="C86" s="28" t="s">
        <v>497</v>
      </c>
      <c r="D86" s="28" t="s">
        <v>498</v>
      </c>
      <c r="E86" s="27" t="s">
        <v>566</v>
      </c>
      <c r="F86" s="28" t="s">
        <v>538</v>
      </c>
      <c r="G86" s="27" t="s">
        <v>111</v>
      </c>
      <c r="H86" s="27" t="s">
        <v>98</v>
      </c>
      <c r="I86" s="61">
        <v>1</v>
      </c>
      <c r="J86" s="30"/>
      <c r="K86" s="33" t="s">
        <v>567</v>
      </c>
      <c r="L86" s="33"/>
      <c r="M86" s="33"/>
      <c r="N86" s="33"/>
      <c r="O86" s="33" t="s">
        <v>568</v>
      </c>
      <c r="P86" s="33"/>
      <c r="Q86" s="34">
        <v>2008</v>
      </c>
      <c r="R86" s="35">
        <v>1.982959646976</v>
      </c>
      <c r="S86" s="36">
        <v>4.9000000000000004</v>
      </c>
      <c r="T86" s="35">
        <v>13.654145594880001</v>
      </c>
      <c r="U86" s="35">
        <v>13.654145594880001</v>
      </c>
      <c r="V86" s="35">
        <v>146.97200000000001</v>
      </c>
      <c r="W86" s="37"/>
      <c r="X86" s="83">
        <v>0.7</v>
      </c>
      <c r="Y86" s="39">
        <v>1</v>
      </c>
      <c r="Z86" s="39">
        <v>7</v>
      </c>
      <c r="AA86" s="35">
        <v>1.9505922278400003</v>
      </c>
      <c r="AB86" s="84">
        <v>20.996000000000002</v>
      </c>
      <c r="AC86" s="83">
        <v>1</v>
      </c>
      <c r="AD86" s="266">
        <v>514</v>
      </c>
      <c r="AE86" s="289">
        <v>39066</v>
      </c>
      <c r="AF86" s="215">
        <v>53.462330608064057</v>
      </c>
      <c r="AG86" s="215">
        <v>57.413196839999998</v>
      </c>
      <c r="AH86" s="86"/>
      <c r="AI86" s="225"/>
      <c r="AJ86" s="87" t="s">
        <v>78</v>
      </c>
      <c r="AK86" s="215">
        <v>33.552</v>
      </c>
      <c r="AL86" s="215">
        <v>36.031999999999996</v>
      </c>
      <c r="AM86" s="88"/>
      <c r="AN86" s="88"/>
      <c r="AO86" s="295">
        <v>40359</v>
      </c>
      <c r="AP86" s="215">
        <v>29.332340068907719</v>
      </c>
      <c r="AQ86" s="215">
        <v>31.5</v>
      </c>
      <c r="AR86" s="88"/>
      <c r="AS86" s="88" t="s">
        <v>74</v>
      </c>
      <c r="AT86" s="87" t="s">
        <v>569</v>
      </c>
      <c r="AU86" s="89" t="s">
        <v>138</v>
      </c>
      <c r="AV86" s="44">
        <v>6.7500000000000004E-2</v>
      </c>
      <c r="AW86" s="44">
        <v>7.2885919265375451E-2</v>
      </c>
      <c r="AX86" s="44">
        <v>9.5000000000000001E-2</v>
      </c>
      <c r="AY86" s="44">
        <v>-1.1372144227431935E-2</v>
      </c>
      <c r="AZ86" s="238" t="s">
        <v>1174</v>
      </c>
      <c r="BA86" s="46">
        <v>0.5550703451477158</v>
      </c>
      <c r="BB86" s="238" t="s">
        <v>1174</v>
      </c>
      <c r="BC86" s="46">
        <v>0.41359755584820934</v>
      </c>
      <c r="BD86" s="238" t="s">
        <v>570</v>
      </c>
      <c r="BE86" s="46">
        <v>3.1332099004074743E-2</v>
      </c>
      <c r="BF86" s="61">
        <v>1</v>
      </c>
      <c r="BG86" s="47">
        <v>8.2518822724161538</v>
      </c>
      <c r="BH86" s="83">
        <v>0</v>
      </c>
      <c r="BI86" s="46">
        <v>0</v>
      </c>
      <c r="BJ86" s="46">
        <v>0</v>
      </c>
      <c r="BK86" s="46">
        <v>0</v>
      </c>
      <c r="BL86" s="46">
        <v>0</v>
      </c>
      <c r="BM86" s="46">
        <v>0</v>
      </c>
      <c r="BN86" s="46">
        <v>0</v>
      </c>
      <c r="BO86" s="46">
        <v>0</v>
      </c>
      <c r="BP86" s="46">
        <v>0</v>
      </c>
      <c r="BQ86" s="46">
        <v>1</v>
      </c>
      <c r="BR86" s="46">
        <v>0</v>
      </c>
      <c r="BS86" s="88" t="s">
        <v>128</v>
      </c>
      <c r="BT86" s="51">
        <v>1.47</v>
      </c>
      <c r="BU86" s="51">
        <v>1.45</v>
      </c>
      <c r="BV86" s="91"/>
      <c r="BW86" s="91"/>
    </row>
    <row r="87" spans="1:75" s="92" customFormat="1" ht="60">
      <c r="A87" s="27" t="s">
        <v>571</v>
      </c>
      <c r="B87" s="28" t="s">
        <v>50</v>
      </c>
      <c r="C87" s="28" t="s">
        <v>497</v>
      </c>
      <c r="D87" s="28" t="s">
        <v>498</v>
      </c>
      <c r="E87" s="27" t="s">
        <v>572</v>
      </c>
      <c r="F87" s="28" t="s">
        <v>538</v>
      </c>
      <c r="G87" s="27" t="s">
        <v>362</v>
      </c>
      <c r="H87" s="27" t="s">
        <v>98</v>
      </c>
      <c r="I87" s="61">
        <v>1</v>
      </c>
      <c r="J87" s="30" t="s">
        <v>74</v>
      </c>
      <c r="K87" s="33" t="s">
        <v>573</v>
      </c>
      <c r="L87" s="33"/>
      <c r="M87" s="33"/>
      <c r="N87" s="33"/>
      <c r="O87" s="33"/>
      <c r="P87" s="33"/>
      <c r="Q87" s="34">
        <v>1980</v>
      </c>
      <c r="R87" s="35">
        <v>3.3872188255487994</v>
      </c>
      <c r="S87" s="36">
        <v>8.3699999999999992</v>
      </c>
      <c r="T87" s="35">
        <v>16.874443670400002</v>
      </c>
      <c r="U87" s="35">
        <v>16.874443670400002</v>
      </c>
      <c r="V87" s="35">
        <v>181.63499999999999</v>
      </c>
      <c r="W87" s="37"/>
      <c r="X87" s="83">
        <v>0.5</v>
      </c>
      <c r="Y87" s="39">
        <v>1</v>
      </c>
      <c r="Z87" s="39">
        <v>2</v>
      </c>
      <c r="AA87" s="35">
        <v>8.4372218352000008</v>
      </c>
      <c r="AB87" s="84">
        <v>90.817499999999995</v>
      </c>
      <c r="AC87" s="83">
        <v>0.1</v>
      </c>
      <c r="AD87" s="266">
        <v>322</v>
      </c>
      <c r="AE87" s="289">
        <v>38260</v>
      </c>
      <c r="AF87" s="215">
        <v>13.935769494366328</v>
      </c>
      <c r="AG87" s="215">
        <v>14.96562286</v>
      </c>
      <c r="AH87" s="86"/>
      <c r="AI87" s="225"/>
      <c r="AJ87" s="87" t="s">
        <v>78</v>
      </c>
      <c r="AK87" s="215">
        <v>20.832000000000001</v>
      </c>
      <c r="AL87" s="215">
        <v>22.372</v>
      </c>
      <c r="AM87" s="88"/>
      <c r="AN87" s="88"/>
      <c r="AO87" s="295">
        <v>40543</v>
      </c>
      <c r="AP87" s="215">
        <v>19.126548095725855</v>
      </c>
      <c r="AQ87" s="215">
        <v>20.54</v>
      </c>
      <c r="AR87" s="88"/>
      <c r="AS87" s="88" t="s">
        <v>74</v>
      </c>
      <c r="AT87" s="87" t="s">
        <v>539</v>
      </c>
      <c r="AU87" s="89" t="s">
        <v>521</v>
      </c>
      <c r="AV87" s="44">
        <v>6.8000000000000005E-2</v>
      </c>
      <c r="AW87" s="44">
        <v>6.6914625424637941E-2</v>
      </c>
      <c r="AX87" s="44">
        <v>9.2499999999999999E-2</v>
      </c>
      <c r="AY87" s="44">
        <v>3.7977656966350359E-2</v>
      </c>
      <c r="AZ87" s="238" t="s">
        <v>574</v>
      </c>
      <c r="BA87" s="46">
        <v>1</v>
      </c>
      <c r="BB87" s="238"/>
      <c r="BC87" s="46"/>
      <c r="BD87" s="238"/>
      <c r="BE87" s="46"/>
      <c r="BF87" s="61">
        <v>1</v>
      </c>
      <c r="BG87" s="47">
        <v>2.5554665831040473</v>
      </c>
      <c r="BH87" s="83">
        <v>0</v>
      </c>
      <c r="BI87" s="46">
        <v>0</v>
      </c>
      <c r="BJ87" s="46">
        <v>0.16890526066331804</v>
      </c>
      <c r="BK87" s="46">
        <v>0.83109473933668188</v>
      </c>
      <c r="BL87" s="46">
        <v>0</v>
      </c>
      <c r="BM87" s="46">
        <v>0</v>
      </c>
      <c r="BN87" s="46">
        <v>0</v>
      </c>
      <c r="BO87" s="46">
        <v>0</v>
      </c>
      <c r="BP87" s="46">
        <v>0</v>
      </c>
      <c r="BQ87" s="46">
        <v>0</v>
      </c>
      <c r="BR87" s="46">
        <v>0</v>
      </c>
      <c r="BS87" s="88" t="s">
        <v>271</v>
      </c>
      <c r="BT87" s="51">
        <v>1.4</v>
      </c>
      <c r="BU87" s="51">
        <v>1.38</v>
      </c>
      <c r="BV87" s="91"/>
      <c r="BW87" s="91"/>
    </row>
    <row r="88" spans="1:75" s="92" customFormat="1" ht="75">
      <c r="A88" s="27" t="s">
        <v>575</v>
      </c>
      <c r="B88" s="28" t="s">
        <v>50</v>
      </c>
      <c r="C88" s="28" t="s">
        <v>497</v>
      </c>
      <c r="D88" s="28" t="s">
        <v>498</v>
      </c>
      <c r="E88" s="27" t="s">
        <v>576</v>
      </c>
      <c r="F88" s="28" t="s">
        <v>577</v>
      </c>
      <c r="G88" s="27" t="s">
        <v>362</v>
      </c>
      <c r="H88" s="27" t="s">
        <v>98</v>
      </c>
      <c r="I88" s="61">
        <v>1</v>
      </c>
      <c r="J88" s="30" t="s">
        <v>74</v>
      </c>
      <c r="K88" s="33" t="s">
        <v>578</v>
      </c>
      <c r="L88" s="33"/>
      <c r="M88" s="33"/>
      <c r="N88" s="33"/>
      <c r="O88" s="33"/>
      <c r="P88" s="33"/>
      <c r="Q88" s="34">
        <v>1988</v>
      </c>
      <c r="R88" s="35">
        <v>4.6943534499839998</v>
      </c>
      <c r="S88" s="36">
        <v>11.6</v>
      </c>
      <c r="T88" s="35">
        <v>11.43970873344</v>
      </c>
      <c r="U88" s="35">
        <v>11.43970873344</v>
      </c>
      <c r="V88" s="35">
        <v>123.136</v>
      </c>
      <c r="W88" s="37"/>
      <c r="X88" s="83">
        <v>0.2</v>
      </c>
      <c r="Y88" s="39">
        <v>2</v>
      </c>
      <c r="Z88" s="39">
        <v>6</v>
      </c>
      <c r="AA88" s="35">
        <v>1.90661812224</v>
      </c>
      <c r="AB88" s="84">
        <v>20.522666666666666</v>
      </c>
      <c r="AC88" s="83">
        <v>0.2</v>
      </c>
      <c r="AD88" s="266">
        <v>309</v>
      </c>
      <c r="AE88" s="289">
        <v>38260</v>
      </c>
      <c r="AF88" s="215">
        <v>9.0947608157184092</v>
      </c>
      <c r="AG88" s="215">
        <v>9.7668636400000004</v>
      </c>
      <c r="AH88" s="86"/>
      <c r="AI88" s="225"/>
      <c r="AJ88" s="87" t="s">
        <v>78</v>
      </c>
      <c r="AK88" s="215">
        <v>7.54</v>
      </c>
      <c r="AL88" s="215">
        <v>8.0969999999999995</v>
      </c>
      <c r="AM88" s="88"/>
      <c r="AN88" s="88"/>
      <c r="AO88" s="295">
        <v>40543</v>
      </c>
      <c r="AP88" s="215">
        <v>7.5426017320048411</v>
      </c>
      <c r="AQ88" s="215">
        <v>8.1</v>
      </c>
      <c r="AR88" s="88"/>
      <c r="AS88" s="88" t="s">
        <v>74</v>
      </c>
      <c r="AT88" s="87" t="s">
        <v>520</v>
      </c>
      <c r="AU88" s="89" t="s">
        <v>521</v>
      </c>
      <c r="AV88" s="44">
        <v>8.7999999999999995E-2</v>
      </c>
      <c r="AW88" s="44">
        <v>8.6119911103389749E-2</v>
      </c>
      <c r="AX88" s="44">
        <v>0.10375</v>
      </c>
      <c r="AY88" s="44">
        <v>0.31881994334376307</v>
      </c>
      <c r="AZ88" s="238" t="s">
        <v>1172</v>
      </c>
      <c r="BA88" s="46">
        <v>0.48334366412067398</v>
      </c>
      <c r="BB88" s="238" t="s">
        <v>579</v>
      </c>
      <c r="BC88" s="46">
        <v>0.23958754051445366</v>
      </c>
      <c r="BD88" s="238" t="s">
        <v>1172</v>
      </c>
      <c r="BE88" s="46">
        <v>0.19954920687720676</v>
      </c>
      <c r="BF88" s="61">
        <v>1</v>
      </c>
      <c r="BG88" s="47">
        <v>1.6308675512273718</v>
      </c>
      <c r="BH88" s="83">
        <v>0</v>
      </c>
      <c r="BI88" s="46">
        <v>0.68289287099788076</v>
      </c>
      <c r="BJ88" s="46">
        <v>7.7519588487665547E-2</v>
      </c>
      <c r="BK88" s="46">
        <v>0</v>
      </c>
      <c r="BL88" s="46">
        <v>0</v>
      </c>
      <c r="BM88" s="46">
        <v>0.23958754051445366</v>
      </c>
      <c r="BN88" s="46">
        <v>0</v>
      </c>
      <c r="BO88" s="46">
        <v>0</v>
      </c>
      <c r="BP88" s="46">
        <v>0</v>
      </c>
      <c r="BQ88" s="46">
        <v>0</v>
      </c>
      <c r="BR88" s="46">
        <v>0</v>
      </c>
      <c r="BS88" s="88" t="s">
        <v>271</v>
      </c>
      <c r="BT88" s="51">
        <v>0.63</v>
      </c>
      <c r="BU88" s="51">
        <v>0.62</v>
      </c>
      <c r="BV88" s="91"/>
      <c r="BW88" s="91"/>
    </row>
    <row r="89" spans="1:75" s="92" customFormat="1" ht="60">
      <c r="A89" s="27" t="s">
        <v>580</v>
      </c>
      <c r="B89" s="28" t="s">
        <v>50</v>
      </c>
      <c r="C89" s="28" t="s">
        <v>581</v>
      </c>
      <c r="D89" s="28" t="s">
        <v>498</v>
      </c>
      <c r="E89" s="27" t="s">
        <v>582</v>
      </c>
      <c r="F89" s="28" t="s">
        <v>583</v>
      </c>
      <c r="G89" s="27" t="s">
        <v>362</v>
      </c>
      <c r="H89" s="27" t="s">
        <v>98</v>
      </c>
      <c r="I89" s="61">
        <v>1</v>
      </c>
      <c r="J89" s="30" t="s">
        <v>74</v>
      </c>
      <c r="K89" s="33" t="s">
        <v>584</v>
      </c>
      <c r="L89" s="33"/>
      <c r="M89" s="33"/>
      <c r="N89" s="33"/>
      <c r="O89" s="33"/>
      <c r="P89" s="33"/>
      <c r="Q89" s="34">
        <v>1989</v>
      </c>
      <c r="R89" s="35">
        <v>7.9318385879040001</v>
      </c>
      <c r="S89" s="36">
        <v>19.600000000000001</v>
      </c>
      <c r="T89" s="35">
        <v>37.417628390400004</v>
      </c>
      <c r="U89" s="35">
        <v>37.417628390400004</v>
      </c>
      <c r="V89" s="35">
        <v>402.76</v>
      </c>
      <c r="W89" s="37"/>
      <c r="X89" s="83">
        <v>0.5</v>
      </c>
      <c r="Y89" s="39">
        <v>5</v>
      </c>
      <c r="Z89" s="39">
        <v>12</v>
      </c>
      <c r="AA89" s="35">
        <v>3.1181356992000002</v>
      </c>
      <c r="AB89" s="84">
        <v>33.563333333333333</v>
      </c>
      <c r="AC89" s="83">
        <v>0.2</v>
      </c>
      <c r="AD89" s="266">
        <v>331</v>
      </c>
      <c r="AE89" s="289">
        <v>38260</v>
      </c>
      <c r="AF89" s="215">
        <v>27.372507700903245</v>
      </c>
      <c r="AG89" s="215">
        <v>29.395336019999998</v>
      </c>
      <c r="AH89" s="86"/>
      <c r="AI89" s="225"/>
      <c r="AJ89" s="87" t="s">
        <v>78</v>
      </c>
      <c r="AK89" s="215">
        <v>25.141999999999999</v>
      </c>
      <c r="AL89" s="215">
        <v>27</v>
      </c>
      <c r="AM89" s="88"/>
      <c r="AN89" s="88"/>
      <c r="AO89" s="295">
        <v>40724</v>
      </c>
      <c r="AP89" s="215">
        <v>25.142005773349471</v>
      </c>
      <c r="AQ89" s="215">
        <v>27</v>
      </c>
      <c r="AR89" s="88"/>
      <c r="AS89" s="88" t="s">
        <v>74</v>
      </c>
      <c r="AT89" s="87" t="s">
        <v>585</v>
      </c>
      <c r="AU89" s="89" t="s">
        <v>138</v>
      </c>
      <c r="AV89" s="44">
        <v>7.0000000000000007E-2</v>
      </c>
      <c r="AW89" s="44">
        <v>6.7639592592592598E-2</v>
      </c>
      <c r="AX89" s="44">
        <v>0.09</v>
      </c>
      <c r="AY89" s="44">
        <v>6.8813844059281148E-3</v>
      </c>
      <c r="AZ89" s="238" t="s">
        <v>586</v>
      </c>
      <c r="BA89" s="46">
        <v>0.24048040830892878</v>
      </c>
      <c r="BB89" s="238" t="s">
        <v>587</v>
      </c>
      <c r="BC89" s="46">
        <v>0.13075238274123352</v>
      </c>
      <c r="BD89" s="238" t="s">
        <v>1173</v>
      </c>
      <c r="BE89" s="46">
        <v>0.12556808788337689</v>
      </c>
      <c r="BF89" s="61">
        <v>0.9900685271625782</v>
      </c>
      <c r="BG89" s="47">
        <v>3.4541347055410747</v>
      </c>
      <c r="BH89" s="83">
        <v>1.7011468847441549E-2</v>
      </c>
      <c r="BI89" s="46">
        <v>0.30976068444291766</v>
      </c>
      <c r="BJ89" s="46">
        <v>1.2132421757955539E-2</v>
      </c>
      <c r="BK89" s="46">
        <v>0</v>
      </c>
      <c r="BL89" s="46">
        <v>3.47451185530522E-2</v>
      </c>
      <c r="BM89" s="46">
        <v>0.18246364279872468</v>
      </c>
      <c r="BN89" s="46">
        <v>0.44388666359990836</v>
      </c>
      <c r="BO89" s="46">
        <v>0</v>
      </c>
      <c r="BP89" s="46">
        <v>0</v>
      </c>
      <c r="BQ89" s="46">
        <v>0</v>
      </c>
      <c r="BR89" s="46">
        <v>0</v>
      </c>
      <c r="BS89" s="88" t="s">
        <v>128</v>
      </c>
      <c r="BT89" s="51">
        <v>1.45</v>
      </c>
      <c r="BU89" s="51">
        <v>1.43</v>
      </c>
      <c r="BV89" s="91"/>
      <c r="BW89" s="91"/>
    </row>
    <row r="90" spans="1:75" s="92" customFormat="1" ht="60">
      <c r="A90" s="27" t="s">
        <v>588</v>
      </c>
      <c r="B90" s="28" t="s">
        <v>50</v>
      </c>
      <c r="C90" s="28" t="s">
        <v>581</v>
      </c>
      <c r="D90" s="28" t="s">
        <v>498</v>
      </c>
      <c r="E90" s="27" t="s">
        <v>589</v>
      </c>
      <c r="F90" s="28" t="s">
        <v>583</v>
      </c>
      <c r="G90" s="27" t="s">
        <v>121</v>
      </c>
      <c r="H90" s="27" t="s">
        <v>98</v>
      </c>
      <c r="I90" s="61">
        <v>1</v>
      </c>
      <c r="J90" s="30" t="s">
        <v>74</v>
      </c>
      <c r="K90" s="33" t="s">
        <v>584</v>
      </c>
      <c r="L90" s="33"/>
      <c r="M90" s="33"/>
      <c r="N90" s="33"/>
      <c r="O90" s="33"/>
      <c r="P90" s="33"/>
      <c r="Q90" s="34">
        <v>1999</v>
      </c>
      <c r="R90" s="35">
        <v>5.9893475051519998</v>
      </c>
      <c r="S90" s="36">
        <v>14.8</v>
      </c>
      <c r="T90" s="35">
        <v>11.916858746879999</v>
      </c>
      <c r="U90" s="35">
        <v>11.916858746879999</v>
      </c>
      <c r="V90" s="35">
        <v>128.27199999999999</v>
      </c>
      <c r="W90" s="37"/>
      <c r="X90" s="83">
        <v>0.2</v>
      </c>
      <c r="Y90" s="39">
        <v>2</v>
      </c>
      <c r="Z90" s="39">
        <v>7</v>
      </c>
      <c r="AA90" s="35">
        <v>1.7024083924114286</v>
      </c>
      <c r="AB90" s="84">
        <v>18.324571428571428</v>
      </c>
      <c r="AC90" s="83">
        <v>0.1</v>
      </c>
      <c r="AD90" s="266">
        <v>97</v>
      </c>
      <c r="AE90" s="289">
        <v>38260</v>
      </c>
      <c r="AF90" s="215">
        <v>9.0266782940683488</v>
      </c>
      <c r="AG90" s="215">
        <v>9.6937498200000007</v>
      </c>
      <c r="AH90" s="86"/>
      <c r="AI90" s="225"/>
      <c r="AJ90" s="87" t="s">
        <v>78</v>
      </c>
      <c r="AK90" s="215">
        <v>8.8770000000000007</v>
      </c>
      <c r="AL90" s="215">
        <v>9.5329999999999995</v>
      </c>
      <c r="AM90" s="88"/>
      <c r="AN90" s="88"/>
      <c r="AO90" s="295">
        <v>40359</v>
      </c>
      <c r="AP90" s="215">
        <v>9.3118539901294337</v>
      </c>
      <c r="AQ90" s="215">
        <v>10</v>
      </c>
      <c r="AR90" s="88"/>
      <c r="AS90" s="88" t="s">
        <v>74</v>
      </c>
      <c r="AT90" s="87" t="s">
        <v>585</v>
      </c>
      <c r="AU90" s="89" t="s">
        <v>138</v>
      </c>
      <c r="AV90" s="44">
        <v>6.5000000000000002E-2</v>
      </c>
      <c r="AW90" s="44">
        <v>2.3386551977341866E-2</v>
      </c>
      <c r="AX90" s="44">
        <v>8.7499999999999994E-2</v>
      </c>
      <c r="AY90" s="44">
        <v>0.26419544593711253</v>
      </c>
      <c r="AZ90" s="238" t="s">
        <v>590</v>
      </c>
      <c r="BA90" s="46">
        <v>0.3661638913607157</v>
      </c>
      <c r="BB90" s="238" t="s">
        <v>591</v>
      </c>
      <c r="BC90" s="46">
        <v>0.23095930330926784</v>
      </c>
      <c r="BD90" s="238" t="s">
        <v>592</v>
      </c>
      <c r="BE90" s="46">
        <v>0.15490445826883409</v>
      </c>
      <c r="BF90" s="61">
        <v>1</v>
      </c>
      <c r="BG90" s="47">
        <v>1.8850397720449521</v>
      </c>
      <c r="BH90" s="83">
        <v>0</v>
      </c>
      <c r="BI90" s="46">
        <v>0.15490445826883406</v>
      </c>
      <c r="BJ90" s="46">
        <v>0.76986306285291617</v>
      </c>
      <c r="BK90" s="46">
        <v>0</v>
      </c>
      <c r="BL90" s="46">
        <v>0</v>
      </c>
      <c r="BM90" s="46">
        <v>0</v>
      </c>
      <c r="BN90" s="46">
        <v>7.5232478878249714E-2</v>
      </c>
      <c r="BO90" s="46">
        <v>0</v>
      </c>
      <c r="BP90" s="46">
        <v>0</v>
      </c>
      <c r="BQ90" s="46">
        <v>0</v>
      </c>
      <c r="BR90" s="46">
        <v>0</v>
      </c>
      <c r="BS90" s="88" t="s">
        <v>128</v>
      </c>
      <c r="BT90" s="51">
        <v>0.68</v>
      </c>
      <c r="BU90" s="51">
        <v>0.67</v>
      </c>
      <c r="BV90" s="91"/>
      <c r="BW90" s="91"/>
    </row>
    <row r="91" spans="1:75" s="92" customFormat="1" ht="60">
      <c r="A91" s="27" t="s">
        <v>593</v>
      </c>
      <c r="B91" s="28" t="s">
        <v>50</v>
      </c>
      <c r="C91" s="28" t="s">
        <v>497</v>
      </c>
      <c r="D91" s="28" t="s">
        <v>498</v>
      </c>
      <c r="E91" s="27" t="s">
        <v>594</v>
      </c>
      <c r="F91" s="28" t="s">
        <v>500</v>
      </c>
      <c r="G91" s="27" t="s">
        <v>595</v>
      </c>
      <c r="H91" s="27" t="s">
        <v>98</v>
      </c>
      <c r="I91" s="61">
        <v>1</v>
      </c>
      <c r="J91" s="30" t="s">
        <v>74</v>
      </c>
      <c r="K91" s="33" t="s">
        <v>596</v>
      </c>
      <c r="L91" s="33"/>
      <c r="M91" s="33"/>
      <c r="N91" s="33"/>
      <c r="O91" s="33"/>
      <c r="P91" s="33"/>
      <c r="Q91" s="34">
        <v>2007</v>
      </c>
      <c r="R91" s="35">
        <v>32.374851379199995</v>
      </c>
      <c r="S91" s="36">
        <v>80</v>
      </c>
      <c r="T91" s="35">
        <v>156.68933823360001</v>
      </c>
      <c r="U91" s="35">
        <v>156.68933823360001</v>
      </c>
      <c r="V91" s="35">
        <v>1686.59</v>
      </c>
      <c r="W91" s="37"/>
      <c r="X91" s="83">
        <v>0.5</v>
      </c>
      <c r="Y91" s="39">
        <v>1</v>
      </c>
      <c r="Z91" s="39">
        <v>1</v>
      </c>
      <c r="AA91" s="35">
        <v>156.68933823360001</v>
      </c>
      <c r="AB91" s="84">
        <v>1686.59</v>
      </c>
      <c r="AC91" s="83">
        <v>0</v>
      </c>
      <c r="AD91" s="266">
        <v>300</v>
      </c>
      <c r="AE91" s="289">
        <v>39464</v>
      </c>
      <c r="AF91" s="215">
        <v>120.65714388676786</v>
      </c>
      <c r="AG91" s="215">
        <v>129.57370682000001</v>
      </c>
      <c r="AH91" s="86"/>
      <c r="AI91" s="225"/>
      <c r="AJ91" s="87" t="s">
        <v>78</v>
      </c>
      <c r="AK91" s="215">
        <v>113.337</v>
      </c>
      <c r="AL91" s="215">
        <v>121.71299999999999</v>
      </c>
      <c r="AM91" s="88"/>
      <c r="AN91" s="88"/>
      <c r="AO91" s="295">
        <v>40543</v>
      </c>
      <c r="AP91" s="215">
        <v>99.636837694384951</v>
      </c>
      <c r="AQ91" s="215">
        <v>107</v>
      </c>
      <c r="AR91" s="88"/>
      <c r="AS91" s="88" t="s">
        <v>74</v>
      </c>
      <c r="AT91" s="87" t="s">
        <v>502</v>
      </c>
      <c r="AU91" s="89" t="s">
        <v>521</v>
      </c>
      <c r="AV91" s="44">
        <v>0.06</v>
      </c>
      <c r="AW91" s="44">
        <v>7.1499042830264634E-2</v>
      </c>
      <c r="AX91" s="44">
        <v>8.5000000000000006E-2</v>
      </c>
      <c r="AY91" s="44">
        <v>0.85192225809615585</v>
      </c>
      <c r="AZ91" s="238" t="s">
        <v>597</v>
      </c>
      <c r="BA91" s="46">
        <v>1</v>
      </c>
      <c r="BB91" s="238"/>
      <c r="BC91" s="46"/>
      <c r="BD91" s="238"/>
      <c r="BE91" s="46"/>
      <c r="BF91" s="61">
        <v>1</v>
      </c>
      <c r="BG91" s="47">
        <v>6.5900068446269682</v>
      </c>
      <c r="BH91" s="83">
        <v>0</v>
      </c>
      <c r="BI91" s="46">
        <v>0</v>
      </c>
      <c r="BJ91" s="46">
        <v>0</v>
      </c>
      <c r="BK91" s="46">
        <v>0</v>
      </c>
      <c r="BL91" s="46">
        <v>0</v>
      </c>
      <c r="BM91" s="46">
        <v>0</v>
      </c>
      <c r="BN91" s="46">
        <v>0</v>
      </c>
      <c r="BO91" s="46">
        <v>1</v>
      </c>
      <c r="BP91" s="46">
        <v>0</v>
      </c>
      <c r="BQ91" s="46">
        <v>0</v>
      </c>
      <c r="BR91" s="46">
        <v>0</v>
      </c>
      <c r="BS91" s="88" t="s">
        <v>271</v>
      </c>
      <c r="BT91" s="51">
        <v>8.52</v>
      </c>
      <c r="BU91" s="51">
        <v>8.41</v>
      </c>
      <c r="BV91" s="91"/>
      <c r="BW91" s="91"/>
    </row>
    <row r="92" spans="1:75" s="92" customFormat="1" ht="90">
      <c r="A92" s="27" t="s">
        <v>598</v>
      </c>
      <c r="B92" s="28" t="s">
        <v>50</v>
      </c>
      <c r="C92" s="28" t="s">
        <v>599</v>
      </c>
      <c r="D92" s="28" t="s">
        <v>498</v>
      </c>
      <c r="E92" s="27" t="s">
        <v>600</v>
      </c>
      <c r="F92" s="28" t="s">
        <v>601</v>
      </c>
      <c r="G92" s="27" t="s">
        <v>299</v>
      </c>
      <c r="H92" s="27" t="s">
        <v>98</v>
      </c>
      <c r="I92" s="61">
        <v>1</v>
      </c>
      <c r="J92" s="30" t="s">
        <v>74</v>
      </c>
      <c r="K92" s="33" t="s">
        <v>602</v>
      </c>
      <c r="L92" s="33"/>
      <c r="M92" s="33"/>
      <c r="N92" s="33"/>
      <c r="O92" s="33"/>
      <c r="P92" s="33"/>
      <c r="Q92" s="34">
        <v>2007</v>
      </c>
      <c r="R92" s="35">
        <v>11.574009368063999</v>
      </c>
      <c r="S92" s="36">
        <v>28.6</v>
      </c>
      <c r="T92" s="35">
        <v>46.768133560320003</v>
      </c>
      <c r="U92" s="35">
        <v>46.768133560320003</v>
      </c>
      <c r="V92" s="35">
        <v>503.40800000000002</v>
      </c>
      <c r="W92" s="37"/>
      <c r="X92" s="83">
        <v>0.4</v>
      </c>
      <c r="Y92" s="39">
        <v>1</v>
      </c>
      <c r="Z92" s="39">
        <v>1</v>
      </c>
      <c r="AA92" s="35">
        <v>46.768133560320003</v>
      </c>
      <c r="AB92" s="84">
        <v>503.40800000000002</v>
      </c>
      <c r="AC92" s="83">
        <v>0.1</v>
      </c>
      <c r="AD92" s="266">
        <v>150</v>
      </c>
      <c r="AE92" s="289">
        <v>39234</v>
      </c>
      <c r="AF92" s="215">
        <v>25.030275975416703</v>
      </c>
      <c r="AG92" s="215">
        <v>26.88001337</v>
      </c>
      <c r="AH92" s="86"/>
      <c r="AI92" s="225"/>
      <c r="AJ92" s="87" t="s">
        <v>78</v>
      </c>
      <c r="AK92" s="215">
        <v>29.434999999999999</v>
      </c>
      <c r="AL92" s="215">
        <v>31.61</v>
      </c>
      <c r="AM92" s="88"/>
      <c r="AN92" s="88"/>
      <c r="AO92" s="295">
        <v>40543</v>
      </c>
      <c r="AP92" s="215">
        <v>24.210820374336528</v>
      </c>
      <c r="AQ92" s="215">
        <v>26</v>
      </c>
      <c r="AR92" s="88"/>
      <c r="AS92" s="88" t="s">
        <v>74</v>
      </c>
      <c r="AT92" s="87" t="s">
        <v>603</v>
      </c>
      <c r="AU92" s="89" t="s">
        <v>138</v>
      </c>
      <c r="AV92" s="44">
        <v>7.0000000000000007E-2</v>
      </c>
      <c r="AW92" s="44">
        <v>7.2018158810503011E-2</v>
      </c>
      <c r="AX92" s="44">
        <v>9.5000000000000001E-2</v>
      </c>
      <c r="AY92" s="44">
        <v>4.9809534424732904E-2</v>
      </c>
      <c r="AZ92" s="238" t="s">
        <v>597</v>
      </c>
      <c r="BA92" s="46">
        <v>1</v>
      </c>
      <c r="BB92" s="238"/>
      <c r="BC92" s="46"/>
      <c r="BD92" s="238"/>
      <c r="BE92" s="46"/>
      <c r="BF92" s="61">
        <v>1</v>
      </c>
      <c r="BG92" s="47">
        <v>6.0013689253935665</v>
      </c>
      <c r="BH92" s="83">
        <v>0</v>
      </c>
      <c r="BI92" s="46">
        <v>0</v>
      </c>
      <c r="BJ92" s="46">
        <v>0</v>
      </c>
      <c r="BK92" s="46">
        <v>0</v>
      </c>
      <c r="BL92" s="46">
        <v>0</v>
      </c>
      <c r="BM92" s="46">
        <v>0</v>
      </c>
      <c r="BN92" s="46">
        <v>0</v>
      </c>
      <c r="BO92" s="46">
        <v>1</v>
      </c>
      <c r="BP92" s="46">
        <v>0</v>
      </c>
      <c r="BQ92" s="46">
        <v>0</v>
      </c>
      <c r="BR92" s="46">
        <v>0</v>
      </c>
      <c r="BS92" s="88" t="s">
        <v>128</v>
      </c>
      <c r="BT92" s="51">
        <v>1.84</v>
      </c>
      <c r="BU92" s="51">
        <v>1.82</v>
      </c>
      <c r="BV92" s="91"/>
      <c r="BW92" s="91"/>
    </row>
    <row r="93" spans="1:75" s="92" customFormat="1" ht="60">
      <c r="A93" s="27" t="s">
        <v>604</v>
      </c>
      <c r="B93" s="28" t="s">
        <v>50</v>
      </c>
      <c r="C93" s="28" t="s">
        <v>605</v>
      </c>
      <c r="D93" s="28" t="s">
        <v>498</v>
      </c>
      <c r="E93" s="27" t="s">
        <v>606</v>
      </c>
      <c r="F93" s="28" t="s">
        <v>607</v>
      </c>
      <c r="G93" s="27" t="s">
        <v>299</v>
      </c>
      <c r="H93" s="27" t="s">
        <v>73</v>
      </c>
      <c r="I93" s="61">
        <v>1</v>
      </c>
      <c r="J93" s="30" t="s">
        <v>74</v>
      </c>
      <c r="K93" s="33" t="s">
        <v>608</v>
      </c>
      <c r="L93" s="33"/>
      <c r="M93" s="33"/>
      <c r="N93" s="33"/>
      <c r="O93" s="33"/>
      <c r="P93" s="33"/>
      <c r="Q93" s="34">
        <v>2009</v>
      </c>
      <c r="R93" s="35">
        <v>36.826393443839997</v>
      </c>
      <c r="S93" s="36">
        <v>91</v>
      </c>
      <c r="T93" s="35">
        <v>139.80049459200001</v>
      </c>
      <c r="U93" s="35">
        <v>139.80049459200001</v>
      </c>
      <c r="V93" s="35">
        <v>1504.8</v>
      </c>
      <c r="W93" s="37"/>
      <c r="X93" s="83">
        <v>0.4</v>
      </c>
      <c r="Y93" s="39">
        <v>1</v>
      </c>
      <c r="Z93" s="39">
        <v>1</v>
      </c>
      <c r="AA93" s="35">
        <v>139.80049459200001</v>
      </c>
      <c r="AB93" s="84">
        <v>1504.8</v>
      </c>
      <c r="AC93" s="83">
        <v>0</v>
      </c>
      <c r="AD93" s="266">
        <v>184</v>
      </c>
      <c r="AE93" s="289">
        <v>40122</v>
      </c>
      <c r="AF93" s="215">
        <v>67.276350703044983</v>
      </c>
      <c r="AG93" s="215">
        <v>72.248073020000007</v>
      </c>
      <c r="AH93" s="86"/>
      <c r="AI93" s="225"/>
      <c r="AJ93" s="87" t="s">
        <v>78</v>
      </c>
      <c r="AK93" s="215">
        <v>61.401000000000003</v>
      </c>
      <c r="AL93" s="215">
        <v>65.938999999999993</v>
      </c>
      <c r="AM93" s="88"/>
      <c r="AN93" s="88"/>
      <c r="AO93" s="295">
        <v>40543</v>
      </c>
      <c r="AP93" s="215">
        <v>57.454139119098613</v>
      </c>
      <c r="AQ93" s="215">
        <v>61.7</v>
      </c>
      <c r="AR93" s="88"/>
      <c r="AS93" s="88" t="s">
        <v>74</v>
      </c>
      <c r="AT93" s="87" t="s">
        <v>609</v>
      </c>
      <c r="AU93" s="89" t="s">
        <v>138</v>
      </c>
      <c r="AV93" s="44">
        <v>6.3E-2</v>
      </c>
      <c r="AW93" s="44">
        <v>7.2297092767557872E-2</v>
      </c>
      <c r="AX93" s="44">
        <v>8.7499999999999994E-2</v>
      </c>
      <c r="AY93" s="44">
        <v>4.1722109888394865E-2</v>
      </c>
      <c r="AZ93" s="238" t="s">
        <v>597</v>
      </c>
      <c r="BA93" s="46">
        <v>1</v>
      </c>
      <c r="BB93" s="238"/>
      <c r="BC93" s="46"/>
      <c r="BD93" s="238"/>
      <c r="BE93" s="46"/>
      <c r="BF93" s="61">
        <v>1</v>
      </c>
      <c r="BG93" s="47">
        <v>8.4188911704312108</v>
      </c>
      <c r="BH93" s="83">
        <v>0</v>
      </c>
      <c r="BI93" s="46">
        <v>0</v>
      </c>
      <c r="BJ93" s="46">
        <v>0</v>
      </c>
      <c r="BK93" s="46">
        <v>0</v>
      </c>
      <c r="BL93" s="46">
        <v>0</v>
      </c>
      <c r="BM93" s="46">
        <v>0</v>
      </c>
      <c r="BN93" s="46">
        <v>0</v>
      </c>
      <c r="BO93" s="46">
        <v>0</v>
      </c>
      <c r="BP93" s="46">
        <v>0</v>
      </c>
      <c r="BQ93" s="46">
        <v>1</v>
      </c>
      <c r="BR93" s="46">
        <v>0</v>
      </c>
      <c r="BS93" s="88" t="s">
        <v>128</v>
      </c>
      <c r="BT93" s="51">
        <v>4.66</v>
      </c>
      <c r="BU93" s="51">
        <v>4.5999999999999996</v>
      </c>
      <c r="BV93" s="91"/>
      <c r="BW93" s="91"/>
    </row>
    <row r="94" spans="1:75" s="92" customFormat="1" ht="45">
      <c r="A94" s="27" t="s">
        <v>610</v>
      </c>
      <c r="B94" s="28" t="s">
        <v>50</v>
      </c>
      <c r="C94" s="28" t="s">
        <v>611</v>
      </c>
      <c r="D94" s="28" t="s">
        <v>498</v>
      </c>
      <c r="E94" s="27" t="s">
        <v>612</v>
      </c>
      <c r="F94" s="28" t="s">
        <v>613</v>
      </c>
      <c r="G94" s="27" t="s">
        <v>299</v>
      </c>
      <c r="H94" s="27" t="s">
        <v>98</v>
      </c>
      <c r="I94" s="61">
        <v>1</v>
      </c>
      <c r="J94" s="30" t="s">
        <v>74</v>
      </c>
      <c r="K94" s="33" t="s">
        <v>614</v>
      </c>
      <c r="L94" s="33"/>
      <c r="M94" s="33"/>
      <c r="N94" s="33"/>
      <c r="O94" s="33" t="s">
        <v>615</v>
      </c>
      <c r="P94" s="33"/>
      <c r="Q94" s="34">
        <v>2009</v>
      </c>
      <c r="R94" s="35">
        <v>35.248119439103995</v>
      </c>
      <c r="S94" s="36">
        <v>87.1</v>
      </c>
      <c r="T94" s="35">
        <v>147.66557305536003</v>
      </c>
      <c r="U94" s="35">
        <v>147.66557305536003</v>
      </c>
      <c r="V94" s="35">
        <v>1589.4590000000001</v>
      </c>
      <c r="W94" s="37"/>
      <c r="X94" s="83">
        <v>0.4</v>
      </c>
      <c r="Y94" s="39">
        <v>1</v>
      </c>
      <c r="Z94" s="39">
        <v>1</v>
      </c>
      <c r="AA94" s="35">
        <v>147.66557305536003</v>
      </c>
      <c r="AB94" s="84">
        <v>1589.4590000000001</v>
      </c>
      <c r="AC94" s="83">
        <v>0</v>
      </c>
      <c r="AD94" s="266">
        <v>205</v>
      </c>
      <c r="AE94" s="289">
        <v>39996</v>
      </c>
      <c r="AF94" s="215">
        <v>60.210289878014706</v>
      </c>
      <c r="AG94" s="215">
        <v>64.659830299999996</v>
      </c>
      <c r="AH94" s="86"/>
      <c r="AI94" s="225"/>
      <c r="AJ94" s="87" t="s">
        <v>78</v>
      </c>
      <c r="AK94" s="215">
        <v>55.067</v>
      </c>
      <c r="AL94" s="215">
        <v>59.136000000000003</v>
      </c>
      <c r="AM94" s="88"/>
      <c r="AN94" s="88"/>
      <c r="AO94" s="295">
        <v>40543</v>
      </c>
      <c r="AP94" s="215">
        <v>56.802309339789545</v>
      </c>
      <c r="AQ94" s="215">
        <v>61</v>
      </c>
      <c r="AR94" s="88"/>
      <c r="AS94" s="88" t="s">
        <v>74</v>
      </c>
      <c r="AT94" s="87" t="s">
        <v>616</v>
      </c>
      <c r="AU94" s="89" t="s">
        <v>138</v>
      </c>
      <c r="AV94" s="44">
        <v>7.0000000000000007E-2</v>
      </c>
      <c r="AW94" s="44">
        <v>7.5771002435064932E-2</v>
      </c>
      <c r="AX94" s="44">
        <v>9.5000000000000001E-2</v>
      </c>
      <c r="AY94" s="44">
        <v>5.3241070466655716E-2</v>
      </c>
      <c r="AZ94" s="238" t="s">
        <v>597</v>
      </c>
      <c r="BA94" s="46">
        <v>1</v>
      </c>
      <c r="BB94" s="238"/>
      <c r="BC94" s="46"/>
      <c r="BD94" s="238"/>
      <c r="BE94" s="46"/>
      <c r="BF94" s="61">
        <v>1</v>
      </c>
      <c r="BG94" s="47">
        <v>8.084873374401095</v>
      </c>
      <c r="BH94" s="83">
        <v>0</v>
      </c>
      <c r="BI94" s="46">
        <v>0</v>
      </c>
      <c r="BJ94" s="46">
        <v>0</v>
      </c>
      <c r="BK94" s="46">
        <v>0</v>
      </c>
      <c r="BL94" s="46">
        <v>0</v>
      </c>
      <c r="BM94" s="46">
        <v>0</v>
      </c>
      <c r="BN94" s="46">
        <v>0</v>
      </c>
      <c r="BO94" s="46">
        <v>0</v>
      </c>
      <c r="BP94" s="46">
        <v>0</v>
      </c>
      <c r="BQ94" s="46">
        <v>1</v>
      </c>
      <c r="BR94" s="46">
        <v>0</v>
      </c>
      <c r="BS94" s="88" t="s">
        <v>128</v>
      </c>
      <c r="BT94" s="51">
        <v>4.59</v>
      </c>
      <c r="BU94" s="51">
        <v>4.53</v>
      </c>
      <c r="BV94" s="91"/>
      <c r="BW94" s="91"/>
    </row>
    <row r="95" spans="1:75" s="92" customFormat="1" ht="75">
      <c r="A95" s="27" t="s">
        <v>617</v>
      </c>
      <c r="B95" s="28" t="s">
        <v>50</v>
      </c>
      <c r="C95" s="28" t="s">
        <v>581</v>
      </c>
      <c r="D95" s="28" t="s">
        <v>498</v>
      </c>
      <c r="E95" s="27" t="s">
        <v>618</v>
      </c>
      <c r="F95" s="28" t="s">
        <v>583</v>
      </c>
      <c r="G95" s="27" t="s">
        <v>299</v>
      </c>
      <c r="H95" s="27" t="s">
        <v>98</v>
      </c>
      <c r="I95" s="61">
        <v>1</v>
      </c>
      <c r="J95" s="30" t="s">
        <v>74</v>
      </c>
      <c r="K95" s="33" t="s">
        <v>619</v>
      </c>
      <c r="L95" s="33"/>
      <c r="M95" s="33"/>
      <c r="N95" s="33"/>
      <c r="O95" s="33" t="s">
        <v>620</v>
      </c>
      <c r="P95" s="33"/>
      <c r="Q95" s="34">
        <v>2009</v>
      </c>
      <c r="R95" s="35">
        <v>22.561224554879999</v>
      </c>
      <c r="S95" s="36">
        <v>55.75</v>
      </c>
      <c r="T95" s="35">
        <v>82.832350464000001</v>
      </c>
      <c r="U95" s="35">
        <v>82.832350464000001</v>
      </c>
      <c r="V95" s="35">
        <v>891.6</v>
      </c>
      <c r="W95" s="37"/>
      <c r="X95" s="83">
        <v>0.4</v>
      </c>
      <c r="Y95" s="39">
        <v>1</v>
      </c>
      <c r="Z95" s="39">
        <v>1</v>
      </c>
      <c r="AA95" s="35">
        <v>82.832350464000001</v>
      </c>
      <c r="AB95" s="84">
        <v>891.6</v>
      </c>
      <c r="AC95" s="83">
        <v>0</v>
      </c>
      <c r="AD95" s="266">
        <v>103</v>
      </c>
      <c r="AE95" s="289">
        <v>40092</v>
      </c>
      <c r="AF95" s="215">
        <v>62.008980026073189</v>
      </c>
      <c r="AG95" s="215">
        <v>66.591443650000002</v>
      </c>
      <c r="AH95" s="86"/>
      <c r="AI95" s="225"/>
      <c r="AJ95" s="87" t="s">
        <v>78</v>
      </c>
      <c r="AK95" s="215">
        <v>52.612000000000002</v>
      </c>
      <c r="AL95" s="215">
        <v>56.5</v>
      </c>
      <c r="AM95" s="88"/>
      <c r="AN95" s="88"/>
      <c r="AO95" s="295">
        <v>40543</v>
      </c>
      <c r="AP95" s="215">
        <v>52.611975044231301</v>
      </c>
      <c r="AQ95" s="215">
        <v>56.5</v>
      </c>
      <c r="AR95" s="88"/>
      <c r="AS95" s="88" t="s">
        <v>74</v>
      </c>
      <c r="AT95" s="87" t="s">
        <v>621</v>
      </c>
      <c r="AU95" s="89" t="s">
        <v>138</v>
      </c>
      <c r="AV95" s="44">
        <v>7.0000000000000007E-2</v>
      </c>
      <c r="AW95" s="44">
        <v>7.7767628318584067E-2</v>
      </c>
      <c r="AX95" s="44">
        <v>9.5000000000000001E-2</v>
      </c>
      <c r="AY95" s="44">
        <v>0.18919920857202577</v>
      </c>
      <c r="AZ95" s="238" t="s">
        <v>597</v>
      </c>
      <c r="BA95" s="46">
        <v>1</v>
      </c>
      <c r="BB95" s="238"/>
      <c r="BC95" s="46"/>
      <c r="BD95" s="238"/>
      <c r="BE95" s="46"/>
      <c r="BF95" s="61">
        <v>1</v>
      </c>
      <c r="BG95" s="47">
        <v>8.3367556468172488</v>
      </c>
      <c r="BH95" s="83">
        <v>0</v>
      </c>
      <c r="BI95" s="46">
        <v>0</v>
      </c>
      <c r="BJ95" s="46">
        <v>0</v>
      </c>
      <c r="BK95" s="46">
        <v>0</v>
      </c>
      <c r="BL95" s="46">
        <v>0</v>
      </c>
      <c r="BM95" s="46">
        <v>0</v>
      </c>
      <c r="BN95" s="46">
        <v>0</v>
      </c>
      <c r="BO95" s="46">
        <v>0</v>
      </c>
      <c r="BP95" s="46">
        <v>0</v>
      </c>
      <c r="BQ95" s="46">
        <v>1</v>
      </c>
      <c r="BR95" s="46">
        <v>0</v>
      </c>
      <c r="BS95" s="88" t="s">
        <v>271</v>
      </c>
      <c r="BT95" s="51">
        <v>4.3</v>
      </c>
      <c r="BU95" s="51">
        <v>4.25</v>
      </c>
      <c r="BV95" s="91"/>
      <c r="BW95" s="91"/>
    </row>
    <row r="96" spans="1:75" s="102" customFormat="1">
      <c r="A96" s="64" t="s">
        <v>1185</v>
      </c>
      <c r="B96" s="65" t="s">
        <v>50</v>
      </c>
      <c r="C96" s="65" t="s">
        <v>622</v>
      </c>
      <c r="D96" s="65" t="s">
        <v>623</v>
      </c>
      <c r="E96" s="64" t="s">
        <v>1227</v>
      </c>
      <c r="F96" s="65" t="s">
        <v>624</v>
      </c>
      <c r="G96" s="64"/>
      <c r="H96" s="64"/>
      <c r="I96" s="66"/>
      <c r="J96" s="67"/>
      <c r="K96" s="68"/>
      <c r="L96" s="68"/>
      <c r="M96" s="68"/>
      <c r="N96" s="68"/>
      <c r="O96" s="68"/>
      <c r="P96" s="68"/>
      <c r="Q96" s="69"/>
      <c r="R96" s="70"/>
      <c r="S96" s="71"/>
      <c r="T96" s="70"/>
      <c r="U96" s="70"/>
      <c r="V96" s="70"/>
      <c r="W96" s="73"/>
      <c r="X96" s="94"/>
      <c r="Y96" s="75"/>
      <c r="Z96" s="75"/>
      <c r="AA96" s="70"/>
      <c r="AB96" s="95"/>
      <c r="AC96" s="94"/>
      <c r="AD96" s="271"/>
      <c r="AE96" s="290"/>
      <c r="AF96" s="217"/>
      <c r="AG96" s="217"/>
      <c r="AH96" s="96"/>
      <c r="AI96" s="226"/>
      <c r="AJ96" s="97"/>
      <c r="AK96" s="217"/>
      <c r="AL96" s="217"/>
      <c r="AM96" s="98"/>
      <c r="AN96" s="98"/>
      <c r="AO96" s="296"/>
      <c r="AP96" s="217"/>
      <c r="AQ96" s="217"/>
      <c r="AR96" s="98"/>
      <c r="AS96" s="98"/>
      <c r="AT96" s="97"/>
      <c r="AU96" s="99"/>
      <c r="AV96" s="44"/>
      <c r="AW96" s="44"/>
      <c r="AX96" s="282"/>
      <c r="AY96" s="282"/>
      <c r="AZ96" s="239"/>
      <c r="BA96" s="80"/>
      <c r="BB96" s="239"/>
      <c r="BC96" s="80"/>
      <c r="BD96" s="239"/>
      <c r="BE96" s="80"/>
      <c r="BF96" s="66"/>
      <c r="BG96" s="47"/>
      <c r="BH96" s="94"/>
      <c r="BI96" s="80"/>
      <c r="BJ96" s="80"/>
      <c r="BK96" s="80"/>
      <c r="BL96" s="80"/>
      <c r="BM96" s="80"/>
      <c r="BN96" s="80"/>
      <c r="BO96" s="80"/>
      <c r="BP96" s="80"/>
      <c r="BQ96" s="80"/>
      <c r="BR96" s="80"/>
      <c r="BS96" s="98"/>
      <c r="BT96" s="77">
        <v>4.67</v>
      </c>
      <c r="BU96" s="77">
        <v>4.6100000000000003</v>
      </c>
      <c r="BV96" s="101"/>
      <c r="BW96" s="101"/>
    </row>
    <row r="97" spans="1:75" s="92" customFormat="1" ht="45">
      <c r="A97" s="27" t="s">
        <v>625</v>
      </c>
      <c r="B97" s="28" t="s">
        <v>50</v>
      </c>
      <c r="C97" s="28" t="s">
        <v>605</v>
      </c>
      <c r="D97" s="28" t="s">
        <v>498</v>
      </c>
      <c r="E97" s="27" t="s">
        <v>626</v>
      </c>
      <c r="F97" s="28" t="s">
        <v>607</v>
      </c>
      <c r="G97" s="27" t="s">
        <v>121</v>
      </c>
      <c r="H97" s="27" t="s">
        <v>98</v>
      </c>
      <c r="I97" s="61">
        <v>1</v>
      </c>
      <c r="J97" s="30" t="s">
        <v>74</v>
      </c>
      <c r="K97" s="33" t="s">
        <v>627</v>
      </c>
      <c r="L97" s="33"/>
      <c r="M97" s="33"/>
      <c r="N97" s="33"/>
      <c r="O97" s="33"/>
      <c r="P97" s="33"/>
      <c r="Q97" s="34">
        <v>1995</v>
      </c>
      <c r="R97" s="35">
        <v>4.0468564223999994</v>
      </c>
      <c r="S97" s="36">
        <v>10</v>
      </c>
      <c r="T97" s="35">
        <v>11.276942607360001</v>
      </c>
      <c r="U97" s="35">
        <v>11.276942607360001</v>
      </c>
      <c r="V97" s="35">
        <v>121.384</v>
      </c>
      <c r="W97" s="37"/>
      <c r="X97" s="83">
        <v>0.3</v>
      </c>
      <c r="Y97" s="39">
        <v>2</v>
      </c>
      <c r="Z97" s="39">
        <v>11</v>
      </c>
      <c r="AA97" s="35">
        <v>1.025176600669091</v>
      </c>
      <c r="AB97" s="84">
        <v>11.034909090909091</v>
      </c>
      <c r="AC97" s="83">
        <v>0.2</v>
      </c>
      <c r="AD97" s="266">
        <v>206</v>
      </c>
      <c r="AE97" s="289">
        <v>38260</v>
      </c>
      <c r="AF97" s="215">
        <v>6.3138157742806591</v>
      </c>
      <c r="AG97" s="215">
        <v>6.78040676</v>
      </c>
      <c r="AH97" s="86"/>
      <c r="AI97" s="225"/>
      <c r="AJ97" s="87" t="s">
        <v>78</v>
      </c>
      <c r="AK97" s="215">
        <v>4.1900000000000004</v>
      </c>
      <c r="AL97" s="215">
        <v>4.5</v>
      </c>
      <c r="AM97" s="88"/>
      <c r="AN97" s="88"/>
      <c r="AO97" s="295">
        <v>40724</v>
      </c>
      <c r="AP97" s="215">
        <v>4.1903342955582454</v>
      </c>
      <c r="AQ97" s="215">
        <v>4.5</v>
      </c>
      <c r="AR97" s="88"/>
      <c r="AS97" s="88" t="s">
        <v>74</v>
      </c>
      <c r="AT97" s="87" t="s">
        <v>628</v>
      </c>
      <c r="AU97" s="89" t="s">
        <v>138</v>
      </c>
      <c r="AV97" s="44">
        <v>8.5000000000000006E-2</v>
      </c>
      <c r="AW97" s="44">
        <v>4.3847777777777777E-2</v>
      </c>
      <c r="AX97" s="44">
        <v>0.1</v>
      </c>
      <c r="AY97" s="44">
        <v>0.16624583794007952</v>
      </c>
      <c r="AZ97" s="238" t="s">
        <v>629</v>
      </c>
      <c r="BA97" s="46">
        <v>0.19550257214205333</v>
      </c>
      <c r="BB97" s="238" t="s">
        <v>630</v>
      </c>
      <c r="BC97" s="46">
        <v>8.4217852048255257E-2</v>
      </c>
      <c r="BD97" s="238" t="s">
        <v>631</v>
      </c>
      <c r="BE97" s="46">
        <v>7.7086058483825728E-2</v>
      </c>
      <c r="BF97" s="61">
        <v>0.55501548803796219</v>
      </c>
      <c r="BG97" s="47">
        <v>1.3460222708631917</v>
      </c>
      <c r="BH97" s="83">
        <v>0.41573172141040537</v>
      </c>
      <c r="BI97" s="46">
        <v>0.33259346323527289</v>
      </c>
      <c r="BJ97" s="46">
        <v>8.1310806575054503E-2</v>
      </c>
      <c r="BK97" s="46">
        <v>0.11147512722860871</v>
      </c>
      <c r="BL97" s="46">
        <v>0</v>
      </c>
      <c r="BM97" s="46">
        <v>5.8888881550658495E-2</v>
      </c>
      <c r="BN97" s="46">
        <v>0</v>
      </c>
      <c r="BO97" s="46">
        <v>0</v>
      </c>
      <c r="BP97" s="46">
        <v>0</v>
      </c>
      <c r="BQ97" s="46">
        <v>0</v>
      </c>
      <c r="BR97" s="46">
        <v>0</v>
      </c>
      <c r="BS97" s="88" t="s">
        <v>271</v>
      </c>
      <c r="BT97" s="51">
        <v>0.27</v>
      </c>
      <c r="BU97" s="51">
        <v>0.27</v>
      </c>
      <c r="BV97" s="91"/>
      <c r="BW97" s="91"/>
    </row>
    <row r="98" spans="1:75" s="102" customFormat="1">
      <c r="A98" s="64" t="s">
        <v>632</v>
      </c>
      <c r="B98" s="65" t="s">
        <v>50</v>
      </c>
      <c r="C98" s="65" t="s">
        <v>605</v>
      </c>
      <c r="D98" s="65" t="s">
        <v>498</v>
      </c>
      <c r="E98" s="64" t="s">
        <v>1228</v>
      </c>
      <c r="F98" s="65" t="s">
        <v>607</v>
      </c>
      <c r="G98" s="64"/>
      <c r="H98" s="64"/>
      <c r="I98" s="66"/>
      <c r="J98" s="67"/>
      <c r="K98" s="68"/>
      <c r="L98" s="68"/>
      <c r="M98" s="68"/>
      <c r="N98" s="68"/>
      <c r="O98" s="68"/>
      <c r="P98" s="68"/>
      <c r="Q98" s="69"/>
      <c r="R98" s="70"/>
      <c r="S98" s="71"/>
      <c r="T98" s="70"/>
      <c r="U98" s="70"/>
      <c r="V98" s="70"/>
      <c r="W98" s="73"/>
      <c r="X98" s="94"/>
      <c r="Y98" s="75"/>
      <c r="Z98" s="75"/>
      <c r="AA98" s="70"/>
      <c r="AB98" s="95"/>
      <c r="AC98" s="94"/>
      <c r="AD98" s="271"/>
      <c r="AE98" s="290"/>
      <c r="AF98" s="217"/>
      <c r="AG98" s="217"/>
      <c r="AH98" s="96"/>
      <c r="AI98" s="226"/>
      <c r="AJ98" s="97"/>
      <c r="AK98" s="217"/>
      <c r="AL98" s="217"/>
      <c r="AM98" s="98"/>
      <c r="AN98" s="98"/>
      <c r="AO98" s="296"/>
      <c r="AP98" s="217"/>
      <c r="AQ98" s="217"/>
      <c r="AR98" s="98"/>
      <c r="AS98" s="98"/>
      <c r="AT98" s="97"/>
      <c r="AU98" s="99"/>
      <c r="AV98" s="44"/>
      <c r="AW98" s="44"/>
      <c r="AX98" s="282"/>
      <c r="AY98" s="282"/>
      <c r="AZ98" s="239"/>
      <c r="BA98" s="80"/>
      <c r="BB98" s="239"/>
      <c r="BC98" s="80"/>
      <c r="BD98" s="239"/>
      <c r="BE98" s="80"/>
      <c r="BF98" s="66"/>
      <c r="BG98" s="47"/>
      <c r="BH98" s="94"/>
      <c r="BI98" s="80"/>
      <c r="BJ98" s="80"/>
      <c r="BK98" s="80"/>
      <c r="BL98" s="80"/>
      <c r="BM98" s="80"/>
      <c r="BN98" s="80"/>
      <c r="BO98" s="80"/>
      <c r="BP98" s="80"/>
      <c r="BQ98" s="80"/>
      <c r="BR98" s="80"/>
      <c r="BS98" s="98"/>
      <c r="BT98" s="77">
        <v>0.25</v>
      </c>
      <c r="BU98" s="77">
        <v>0.24</v>
      </c>
      <c r="BV98" s="101"/>
      <c r="BW98" s="101"/>
    </row>
    <row r="99" spans="1:75" s="92" customFormat="1" ht="45">
      <c r="A99" s="27" t="s">
        <v>633</v>
      </c>
      <c r="B99" s="28" t="s">
        <v>50</v>
      </c>
      <c r="C99" s="28" t="s">
        <v>634</v>
      </c>
      <c r="D99" s="28" t="s">
        <v>498</v>
      </c>
      <c r="E99" s="27" t="s">
        <v>635</v>
      </c>
      <c r="F99" s="28" t="s">
        <v>636</v>
      </c>
      <c r="G99" s="27" t="s">
        <v>299</v>
      </c>
      <c r="H99" s="27" t="s">
        <v>98</v>
      </c>
      <c r="I99" s="61">
        <v>1</v>
      </c>
      <c r="J99" s="30" t="s">
        <v>74</v>
      </c>
      <c r="K99" s="33" t="s">
        <v>637</v>
      </c>
      <c r="L99" s="33"/>
      <c r="M99" s="33"/>
      <c r="N99" s="33"/>
      <c r="O99" s="33"/>
      <c r="P99" s="33"/>
      <c r="Q99" s="34">
        <v>1987</v>
      </c>
      <c r="R99" s="35">
        <v>4.3706049361919996</v>
      </c>
      <c r="S99" s="36">
        <v>10.8</v>
      </c>
      <c r="T99" s="35">
        <v>16.01481184128</v>
      </c>
      <c r="U99" s="35">
        <v>16.01481184128</v>
      </c>
      <c r="V99" s="35">
        <v>172.38200000000001</v>
      </c>
      <c r="W99" s="37"/>
      <c r="X99" s="83">
        <v>0.4</v>
      </c>
      <c r="Y99" s="39">
        <v>3</v>
      </c>
      <c r="Z99" s="39">
        <v>12</v>
      </c>
      <c r="AA99" s="35">
        <v>1.3345676534400002</v>
      </c>
      <c r="AB99" s="84">
        <v>14.365166666666667</v>
      </c>
      <c r="AC99" s="83">
        <v>0.2</v>
      </c>
      <c r="AD99" s="266">
        <v>226.9</v>
      </c>
      <c r="AE99" s="289">
        <v>38510</v>
      </c>
      <c r="AF99" s="215">
        <v>10.60234336530403</v>
      </c>
      <c r="AG99" s="215">
        <v>11.385856539999999</v>
      </c>
      <c r="AH99" s="86"/>
      <c r="AI99" s="225"/>
      <c r="AJ99" s="87" t="s">
        <v>78</v>
      </c>
      <c r="AK99" s="215">
        <v>9.3439999999999994</v>
      </c>
      <c r="AL99" s="215">
        <v>10.035</v>
      </c>
      <c r="AM99" s="88"/>
      <c r="AN99" s="88"/>
      <c r="AO99" s="295">
        <v>40724</v>
      </c>
      <c r="AP99" s="215">
        <v>9.3444454790948868</v>
      </c>
      <c r="AQ99" s="215">
        <v>10.035</v>
      </c>
      <c r="AR99" s="88"/>
      <c r="AS99" s="88" t="s">
        <v>74</v>
      </c>
      <c r="AT99" s="87" t="s">
        <v>638</v>
      </c>
      <c r="AU99" s="89" t="s">
        <v>138</v>
      </c>
      <c r="AV99" s="44">
        <v>7.7499999999999999E-2</v>
      </c>
      <c r="AW99" s="44">
        <v>8.11898355754858E-2</v>
      </c>
      <c r="AX99" s="44">
        <v>8.7499999999999994E-2</v>
      </c>
      <c r="AY99" s="44">
        <v>5.8937322676541282E-2</v>
      </c>
      <c r="AZ99" s="238" t="s">
        <v>639</v>
      </c>
      <c r="BA99" s="46">
        <v>0.34547545267889468</v>
      </c>
      <c r="BB99" s="238" t="s">
        <v>640</v>
      </c>
      <c r="BC99" s="46">
        <v>0.24730507910773672</v>
      </c>
      <c r="BD99" s="238" t="s">
        <v>641</v>
      </c>
      <c r="BE99" s="46">
        <v>7.9203284770019228E-2</v>
      </c>
      <c r="BF99" s="61">
        <v>0.94779037254469722</v>
      </c>
      <c r="BG99" s="47">
        <v>3.2789563972629607</v>
      </c>
      <c r="BH99" s="83">
        <v>5.0926006767642973E-2</v>
      </c>
      <c r="BI99" s="46">
        <v>2.4663975425747924E-2</v>
      </c>
      <c r="BJ99" s="46">
        <v>0.24684559122978736</v>
      </c>
      <c r="BK99" s="46">
        <v>0.21371065098413072</v>
      </c>
      <c r="BL99" s="46">
        <v>0</v>
      </c>
      <c r="BM99" s="46">
        <v>0.39115794196348175</v>
      </c>
      <c r="BN99" s="46">
        <v>2.0780185565683954E-2</v>
      </c>
      <c r="BO99" s="46">
        <v>0</v>
      </c>
      <c r="BP99" s="46">
        <v>5.1915648063525263E-2</v>
      </c>
      <c r="BQ99" s="46">
        <v>0</v>
      </c>
      <c r="BR99" s="46">
        <v>0</v>
      </c>
      <c r="BS99" s="88" t="s">
        <v>128</v>
      </c>
      <c r="BT99" s="51">
        <v>0.8</v>
      </c>
      <c r="BU99" s="51">
        <v>0.79</v>
      </c>
      <c r="BV99" s="91"/>
      <c r="BW99" s="91"/>
    </row>
    <row r="100" spans="1:75" s="92" customFormat="1" ht="30">
      <c r="A100" s="27" t="s">
        <v>642</v>
      </c>
      <c r="B100" s="28" t="s">
        <v>50</v>
      </c>
      <c r="C100" s="28" t="s">
        <v>634</v>
      </c>
      <c r="D100" s="28" t="s">
        <v>498</v>
      </c>
      <c r="E100" s="27" t="s">
        <v>643</v>
      </c>
      <c r="F100" s="28" t="s">
        <v>636</v>
      </c>
      <c r="G100" s="27" t="s">
        <v>121</v>
      </c>
      <c r="H100" s="27" t="s">
        <v>98</v>
      </c>
      <c r="I100" s="61">
        <v>1</v>
      </c>
      <c r="J100" s="30" t="s">
        <v>74</v>
      </c>
      <c r="K100" s="33" t="s">
        <v>644</v>
      </c>
      <c r="L100" s="33"/>
      <c r="M100" s="33"/>
      <c r="N100" s="33"/>
      <c r="O100" s="33"/>
      <c r="P100" s="33"/>
      <c r="Q100" s="34">
        <v>1999</v>
      </c>
      <c r="R100" s="35">
        <v>1.9222568006399998</v>
      </c>
      <c r="S100" s="36">
        <v>4.75</v>
      </c>
      <c r="T100" s="35">
        <v>5.1126400972799999</v>
      </c>
      <c r="U100" s="35">
        <v>5.1126400972799999</v>
      </c>
      <c r="V100" s="35">
        <v>55.031999999999996</v>
      </c>
      <c r="W100" s="37"/>
      <c r="X100" s="83">
        <v>0.3</v>
      </c>
      <c r="Y100" s="39">
        <v>1</v>
      </c>
      <c r="Z100" s="39">
        <v>1</v>
      </c>
      <c r="AA100" s="35">
        <v>5.1126400972799999</v>
      </c>
      <c r="AB100" s="84">
        <v>55.031999999999996</v>
      </c>
      <c r="AC100" s="83">
        <v>1</v>
      </c>
      <c r="AD100" s="266">
        <v>161</v>
      </c>
      <c r="AE100" s="289">
        <v>38260</v>
      </c>
      <c r="AF100" s="215">
        <v>7.4273774560014889</v>
      </c>
      <c r="AG100" s="215">
        <v>7.9762606499999995</v>
      </c>
      <c r="AH100" s="86"/>
      <c r="AI100" s="225"/>
      <c r="AJ100" s="87" t="s">
        <v>78</v>
      </c>
      <c r="AK100" s="215">
        <v>7.1470000000000002</v>
      </c>
      <c r="AL100" s="215">
        <v>7.6749999999999998</v>
      </c>
      <c r="AM100" s="88"/>
      <c r="AN100" s="88"/>
      <c r="AO100" s="295">
        <v>40359</v>
      </c>
      <c r="AP100" s="215">
        <v>6.052705093584132</v>
      </c>
      <c r="AQ100" s="215">
        <v>6.5</v>
      </c>
      <c r="AR100" s="88"/>
      <c r="AS100" s="88" t="s">
        <v>74</v>
      </c>
      <c r="AT100" s="87" t="s">
        <v>638</v>
      </c>
      <c r="AU100" s="89" t="s">
        <v>138</v>
      </c>
      <c r="AV100" s="44">
        <v>8.7999999999999995E-2</v>
      </c>
      <c r="AW100" s="44">
        <v>8.7681172638436458E-2</v>
      </c>
      <c r="AX100" s="44">
        <v>8.5000000000000006E-2</v>
      </c>
      <c r="AY100" s="44">
        <v>0.24859750792348101</v>
      </c>
      <c r="AZ100" s="238" t="s">
        <v>645</v>
      </c>
      <c r="BA100" s="46">
        <v>1</v>
      </c>
      <c r="BB100" s="238"/>
      <c r="BC100" s="46"/>
      <c r="BD100" s="238"/>
      <c r="BE100" s="46"/>
      <c r="BF100" s="61">
        <v>1</v>
      </c>
      <c r="BG100" s="47">
        <v>3.5893223819301854</v>
      </c>
      <c r="BH100" s="83">
        <v>0</v>
      </c>
      <c r="BI100" s="46">
        <v>0</v>
      </c>
      <c r="BJ100" s="46">
        <v>0</v>
      </c>
      <c r="BK100" s="46">
        <v>0</v>
      </c>
      <c r="BL100" s="46">
        <v>1</v>
      </c>
      <c r="BM100" s="46">
        <v>0</v>
      </c>
      <c r="BN100" s="46">
        <v>0</v>
      </c>
      <c r="BO100" s="46">
        <v>0</v>
      </c>
      <c r="BP100" s="46">
        <v>0</v>
      </c>
      <c r="BQ100" s="46">
        <v>0</v>
      </c>
      <c r="BR100" s="46">
        <v>0</v>
      </c>
      <c r="BS100" s="88" t="s">
        <v>128</v>
      </c>
      <c r="BT100" s="51">
        <v>0.67</v>
      </c>
      <c r="BU100" s="51">
        <v>0.66</v>
      </c>
      <c r="BV100" s="91"/>
      <c r="BW100" s="91"/>
    </row>
    <row r="101" spans="1:75" s="110" customFormat="1" ht="45">
      <c r="A101" s="27" t="s">
        <v>646</v>
      </c>
      <c r="B101" s="27" t="s">
        <v>50</v>
      </c>
      <c r="C101" s="27" t="s">
        <v>634</v>
      </c>
      <c r="D101" s="27" t="s">
        <v>498</v>
      </c>
      <c r="E101" s="103" t="s">
        <v>647</v>
      </c>
      <c r="F101" s="27" t="s">
        <v>636</v>
      </c>
      <c r="G101" s="27" t="s">
        <v>362</v>
      </c>
      <c r="H101" s="27" t="s">
        <v>98</v>
      </c>
      <c r="I101" s="61">
        <v>1</v>
      </c>
      <c r="J101" s="27" t="s">
        <v>74</v>
      </c>
      <c r="K101" s="104" t="s">
        <v>648</v>
      </c>
      <c r="L101" s="104"/>
      <c r="M101" s="104"/>
      <c r="N101" s="104"/>
      <c r="O101" s="104"/>
      <c r="P101" s="104"/>
      <c r="Q101" s="104">
        <v>1985</v>
      </c>
      <c r="R101" s="105">
        <v>3.6017022159360002</v>
      </c>
      <c r="S101" s="104">
        <v>8.9</v>
      </c>
      <c r="T101" s="105">
        <v>11.668621824000001</v>
      </c>
      <c r="U101" s="35">
        <v>11.668621824000001</v>
      </c>
      <c r="V101" s="104">
        <v>125.6</v>
      </c>
      <c r="W101" s="106"/>
      <c r="X101" s="107">
        <v>0.3</v>
      </c>
      <c r="Y101" s="104">
        <v>1</v>
      </c>
      <c r="Z101" s="104">
        <v>4</v>
      </c>
      <c r="AA101" s="108">
        <v>2.9171554560000001</v>
      </c>
      <c r="AB101" s="105">
        <v>31.4</v>
      </c>
      <c r="AC101" s="107">
        <v>0.1</v>
      </c>
      <c r="AD101" s="272">
        <v>89.9</v>
      </c>
      <c r="AE101" s="291">
        <v>38260</v>
      </c>
      <c r="AF101" s="218">
        <v>6.8016001210541006</v>
      </c>
      <c r="AG101" s="218">
        <v>7.3042383699999993</v>
      </c>
      <c r="AH101" s="104"/>
      <c r="AI101" s="227"/>
      <c r="AJ101" s="104" t="s">
        <v>78</v>
      </c>
      <c r="AK101" s="218">
        <v>5.7729999999999997</v>
      </c>
      <c r="AL101" s="218">
        <v>6.2</v>
      </c>
      <c r="AM101" s="104"/>
      <c r="AN101" s="104"/>
      <c r="AO101" s="291">
        <v>40359</v>
      </c>
      <c r="AP101" s="218">
        <v>5.7733494738802493</v>
      </c>
      <c r="AQ101" s="218">
        <v>6.2</v>
      </c>
      <c r="AR101" s="104"/>
      <c r="AS101" s="149" t="s">
        <v>74</v>
      </c>
      <c r="AT101" s="109" t="s">
        <v>638</v>
      </c>
      <c r="AU101" s="109" t="s">
        <v>138</v>
      </c>
      <c r="AV101" s="44">
        <v>8.6999999999999994E-2</v>
      </c>
      <c r="AW101" s="44">
        <v>4.2743709677419368E-2</v>
      </c>
      <c r="AX101" s="44">
        <v>9.2549560226479671E-2</v>
      </c>
      <c r="AY101" s="146">
        <v>0.30056223585901565</v>
      </c>
      <c r="AZ101" s="240" t="s">
        <v>649</v>
      </c>
      <c r="BA101" s="143">
        <v>0.30425573352208612</v>
      </c>
      <c r="BB101" s="240" t="s">
        <v>650</v>
      </c>
      <c r="BC101" s="143">
        <v>0.29074746286442044</v>
      </c>
      <c r="BD101" s="240"/>
      <c r="BE101" s="143"/>
      <c r="BF101" s="133">
        <v>0.57671178343949037</v>
      </c>
      <c r="BG101" s="47">
        <v>2.4494378328499971</v>
      </c>
      <c r="BH101" s="107">
        <v>0.35916596894675373</v>
      </c>
      <c r="BI101" s="143">
        <v>0.32769139622800597</v>
      </c>
      <c r="BJ101" s="143">
        <v>0</v>
      </c>
      <c r="BK101" s="143">
        <v>0</v>
      </c>
      <c r="BL101" s="143">
        <v>0</v>
      </c>
      <c r="BM101" s="143">
        <v>0.31314263482524035</v>
      </c>
      <c r="BN101" s="143">
        <v>0</v>
      </c>
      <c r="BO101" s="143">
        <v>0</v>
      </c>
      <c r="BP101" s="143">
        <v>0</v>
      </c>
      <c r="BQ101" s="143">
        <v>0</v>
      </c>
      <c r="BR101" s="143">
        <v>0</v>
      </c>
      <c r="BS101" s="107" t="s">
        <v>128</v>
      </c>
      <c r="BT101" s="51">
        <v>0.2</v>
      </c>
      <c r="BU101" s="51">
        <v>0.2</v>
      </c>
      <c r="BV101" s="107"/>
      <c r="BW101" s="107"/>
    </row>
    <row r="102" spans="1:75" s="110" customFormat="1" ht="60">
      <c r="A102" s="27" t="s">
        <v>651</v>
      </c>
      <c r="B102" s="27" t="s">
        <v>50</v>
      </c>
      <c r="C102" s="27" t="s">
        <v>634</v>
      </c>
      <c r="D102" s="27" t="s">
        <v>498</v>
      </c>
      <c r="E102" s="27" t="s">
        <v>652</v>
      </c>
      <c r="F102" s="27" t="s">
        <v>636</v>
      </c>
      <c r="G102" s="27" t="s">
        <v>121</v>
      </c>
      <c r="H102" s="27" t="s">
        <v>98</v>
      </c>
      <c r="I102" s="61">
        <v>1</v>
      </c>
      <c r="J102" s="27" t="s">
        <v>74</v>
      </c>
      <c r="K102" s="104" t="s">
        <v>648</v>
      </c>
      <c r="L102" s="104"/>
      <c r="M102" s="104"/>
      <c r="N102" s="104"/>
      <c r="O102" s="104"/>
      <c r="P102" s="104"/>
      <c r="Q102" s="104">
        <v>1985</v>
      </c>
      <c r="R102" s="105">
        <v>3.6826393443839995</v>
      </c>
      <c r="S102" s="104">
        <v>9.1</v>
      </c>
      <c r="T102" s="105">
        <v>14.1161524128</v>
      </c>
      <c r="U102" s="35">
        <v>14.1161524128</v>
      </c>
      <c r="V102" s="104">
        <v>151.94499999999999</v>
      </c>
      <c r="W102" s="106"/>
      <c r="X102" s="107">
        <v>0.4</v>
      </c>
      <c r="Y102" s="104">
        <v>2</v>
      </c>
      <c r="Z102" s="104">
        <v>16</v>
      </c>
      <c r="AA102" s="108">
        <v>0.8822595258</v>
      </c>
      <c r="AB102" s="105">
        <v>9.4965624999999996</v>
      </c>
      <c r="AC102" s="107">
        <v>0.2</v>
      </c>
      <c r="AD102" s="272">
        <v>134</v>
      </c>
      <c r="AE102" s="291">
        <v>38260</v>
      </c>
      <c r="AF102" s="218">
        <v>11.410882111928485</v>
      </c>
      <c r="AG102" s="218">
        <v>12.2541463</v>
      </c>
      <c r="AH102" s="104"/>
      <c r="AI102" s="227"/>
      <c r="AJ102" s="104" t="s">
        <v>78</v>
      </c>
      <c r="AK102" s="218">
        <v>9.0790000000000006</v>
      </c>
      <c r="AL102" s="218">
        <v>9.75</v>
      </c>
      <c r="AM102" s="104"/>
      <c r="AN102" s="104"/>
      <c r="AO102" s="291">
        <v>40359</v>
      </c>
      <c r="AP102" s="218">
        <v>8.194431511313903</v>
      </c>
      <c r="AQ102" s="218">
        <v>8.8000000000000007</v>
      </c>
      <c r="AR102" s="104"/>
      <c r="AS102" s="149" t="s">
        <v>74</v>
      </c>
      <c r="AT102" s="109" t="s">
        <v>638</v>
      </c>
      <c r="AU102" s="109" t="s">
        <v>138</v>
      </c>
      <c r="AV102" s="44">
        <v>8.3000000000000004E-2</v>
      </c>
      <c r="AW102" s="44">
        <v>5.9380820512820509E-2</v>
      </c>
      <c r="AX102" s="44">
        <v>0.09</v>
      </c>
      <c r="AY102" s="146">
        <v>-4.2715841743412808E-2</v>
      </c>
      <c r="AZ102" s="240" t="s">
        <v>653</v>
      </c>
      <c r="BA102" s="143">
        <v>0.11665410471395038</v>
      </c>
      <c r="BB102" s="240" t="s">
        <v>654</v>
      </c>
      <c r="BC102" s="143">
        <v>0.11205241443407195</v>
      </c>
      <c r="BD102" s="240" t="s">
        <v>655</v>
      </c>
      <c r="BE102" s="143">
        <v>9.671617318014139E-2</v>
      </c>
      <c r="BF102" s="133">
        <v>0.73480535720161899</v>
      </c>
      <c r="BG102" s="47">
        <v>2.1886593468774893</v>
      </c>
      <c r="BH102" s="107">
        <v>0.27977114419857879</v>
      </c>
      <c r="BI102" s="143">
        <v>0.27197936477536466</v>
      </c>
      <c r="BJ102" s="143">
        <v>0.12034215935056737</v>
      </c>
      <c r="BK102" s="143">
        <v>0.1178651309558349</v>
      </c>
      <c r="BL102" s="143">
        <v>8.5826518167580162E-2</v>
      </c>
      <c r="BM102" s="143">
        <v>3.3962556979656722E-2</v>
      </c>
      <c r="BN102" s="143">
        <v>9.0253125572417367E-2</v>
      </c>
      <c r="BO102" s="143">
        <v>0</v>
      </c>
      <c r="BP102" s="143">
        <v>0</v>
      </c>
      <c r="BQ102" s="143">
        <v>0</v>
      </c>
      <c r="BR102" s="143">
        <v>0</v>
      </c>
      <c r="BS102" s="107" t="s">
        <v>128</v>
      </c>
      <c r="BT102" s="51">
        <v>0.34</v>
      </c>
      <c r="BU102" s="51">
        <v>0.33</v>
      </c>
      <c r="BV102" s="107"/>
      <c r="BW102" s="107"/>
    </row>
    <row r="103" spans="1:75" s="92" customFormat="1" ht="60">
      <c r="A103" s="27" t="s">
        <v>656</v>
      </c>
      <c r="B103" s="28" t="s">
        <v>50</v>
      </c>
      <c r="C103" s="28" t="s">
        <v>634</v>
      </c>
      <c r="D103" s="28" t="s">
        <v>498</v>
      </c>
      <c r="E103" s="27" t="s">
        <v>657</v>
      </c>
      <c r="F103" s="28" t="s">
        <v>636</v>
      </c>
      <c r="G103" s="27" t="s">
        <v>299</v>
      </c>
      <c r="H103" s="27" t="s">
        <v>98</v>
      </c>
      <c r="I103" s="61">
        <v>1</v>
      </c>
      <c r="J103" s="30" t="s">
        <v>74</v>
      </c>
      <c r="K103" s="33" t="s">
        <v>648</v>
      </c>
      <c r="L103" s="33"/>
      <c r="M103" s="33"/>
      <c r="N103" s="33"/>
      <c r="O103" s="33"/>
      <c r="P103" s="33"/>
      <c r="Q103" s="34">
        <v>1986</v>
      </c>
      <c r="R103" s="35">
        <v>4.2896678077439994</v>
      </c>
      <c r="S103" s="36">
        <v>10.6</v>
      </c>
      <c r="T103" s="35">
        <v>12.393358439040002</v>
      </c>
      <c r="U103" s="35">
        <v>12.393358439040002</v>
      </c>
      <c r="V103" s="35">
        <v>133.40100000000001</v>
      </c>
      <c r="W103" s="37"/>
      <c r="X103" s="83">
        <v>0.3</v>
      </c>
      <c r="Y103" s="39">
        <v>2</v>
      </c>
      <c r="Z103" s="39">
        <v>16</v>
      </c>
      <c r="AA103" s="35">
        <v>0.77458490244000011</v>
      </c>
      <c r="AB103" s="84">
        <v>8.3375625000000007</v>
      </c>
      <c r="AC103" s="83">
        <v>0.1</v>
      </c>
      <c r="AD103" s="266">
        <v>115.3</v>
      </c>
      <c r="AE103" s="289">
        <v>38260</v>
      </c>
      <c r="AF103" s="215">
        <v>10.304304581432165</v>
      </c>
      <c r="AG103" s="215">
        <v>11.065792690000002</v>
      </c>
      <c r="AH103" s="86"/>
      <c r="AI103" s="225"/>
      <c r="AJ103" s="87" t="s">
        <v>78</v>
      </c>
      <c r="AK103" s="215">
        <v>9.2189999999999994</v>
      </c>
      <c r="AL103" s="215">
        <v>9.9</v>
      </c>
      <c r="AM103" s="88"/>
      <c r="AN103" s="88"/>
      <c r="AO103" s="295">
        <v>40359</v>
      </c>
      <c r="AP103" s="215">
        <v>7.7288388118074307</v>
      </c>
      <c r="AQ103" s="215">
        <v>8.3000000000000007</v>
      </c>
      <c r="AR103" s="88"/>
      <c r="AS103" s="88" t="s">
        <v>74</v>
      </c>
      <c r="AT103" s="87" t="s">
        <v>638</v>
      </c>
      <c r="AU103" s="89" t="s">
        <v>138</v>
      </c>
      <c r="AV103" s="44">
        <v>7.8E-2</v>
      </c>
      <c r="AW103" s="44">
        <v>7.7990202020202043E-2</v>
      </c>
      <c r="AX103" s="44">
        <v>8.7499999999999994E-2</v>
      </c>
      <c r="AY103" s="44">
        <v>5.98792531197474E-2</v>
      </c>
      <c r="AZ103" s="238" t="s">
        <v>658</v>
      </c>
      <c r="BA103" s="46">
        <v>0.13219346099941168</v>
      </c>
      <c r="BB103" s="238" t="s">
        <v>659</v>
      </c>
      <c r="BC103" s="46">
        <v>0.12504173047859324</v>
      </c>
      <c r="BD103" s="238" t="s">
        <v>660</v>
      </c>
      <c r="BE103" s="46">
        <v>0.12440080643350966</v>
      </c>
      <c r="BF103" s="61">
        <v>0.98313355971844285</v>
      </c>
      <c r="BG103" s="47">
        <v>2.2771561942176737</v>
      </c>
      <c r="BH103" s="83">
        <v>1.5709020007425873E-2</v>
      </c>
      <c r="BI103" s="46">
        <v>0.13377194681982529</v>
      </c>
      <c r="BJ103" s="46">
        <v>0.55302710192528126</v>
      </c>
      <c r="BK103" s="46">
        <v>7.1898547776947888E-2</v>
      </c>
      <c r="BL103" s="46">
        <v>0</v>
      </c>
      <c r="BM103" s="46">
        <v>0.22559338347051969</v>
      </c>
      <c r="BN103" s="46">
        <v>0</v>
      </c>
      <c r="BO103" s="46">
        <v>0</v>
      </c>
      <c r="BP103" s="46">
        <v>0</v>
      </c>
      <c r="BQ103" s="46">
        <v>0</v>
      </c>
      <c r="BR103" s="46">
        <v>0</v>
      </c>
      <c r="BS103" s="88" t="s">
        <v>128</v>
      </c>
      <c r="BT103" s="51">
        <v>0.57999999999999996</v>
      </c>
      <c r="BU103" s="51">
        <v>0.56999999999999995</v>
      </c>
      <c r="BV103" s="91"/>
      <c r="BW103" s="91"/>
    </row>
    <row r="104" spans="1:75" s="92" customFormat="1" ht="45">
      <c r="A104" s="27" t="s">
        <v>661</v>
      </c>
      <c r="B104" s="28" t="s">
        <v>50</v>
      </c>
      <c r="C104" s="28" t="s">
        <v>634</v>
      </c>
      <c r="D104" s="28" t="s">
        <v>498</v>
      </c>
      <c r="E104" s="27" t="s">
        <v>662</v>
      </c>
      <c r="F104" s="28" t="s">
        <v>636</v>
      </c>
      <c r="G104" s="27" t="s">
        <v>299</v>
      </c>
      <c r="H104" s="27" t="s">
        <v>98</v>
      </c>
      <c r="I104" s="61">
        <v>1</v>
      </c>
      <c r="J104" s="30" t="s">
        <v>74</v>
      </c>
      <c r="K104" s="33" t="s">
        <v>663</v>
      </c>
      <c r="L104" s="33"/>
      <c r="M104" s="33"/>
      <c r="N104" s="33"/>
      <c r="O104" s="33"/>
      <c r="P104" s="33"/>
      <c r="Q104" s="34">
        <v>1987</v>
      </c>
      <c r="R104" s="35">
        <v>7.9723071521279989</v>
      </c>
      <c r="S104" s="36">
        <v>19.7</v>
      </c>
      <c r="T104" s="35">
        <v>42.168225340799999</v>
      </c>
      <c r="U104" s="35">
        <v>42.168225340799999</v>
      </c>
      <c r="V104" s="35">
        <v>453.89499999999998</v>
      </c>
      <c r="W104" s="37"/>
      <c r="X104" s="83">
        <v>0.5</v>
      </c>
      <c r="Y104" s="39">
        <v>2</v>
      </c>
      <c r="Z104" s="39">
        <v>4</v>
      </c>
      <c r="AA104" s="35">
        <v>10.5420563352</v>
      </c>
      <c r="AB104" s="84">
        <v>113.47375</v>
      </c>
      <c r="AC104" s="83">
        <v>0</v>
      </c>
      <c r="AD104" s="266">
        <v>107</v>
      </c>
      <c r="AE104" s="289">
        <v>38260</v>
      </c>
      <c r="AF104" s="215">
        <v>18.269602197597543</v>
      </c>
      <c r="AG104" s="215">
        <v>19.619725800000001</v>
      </c>
      <c r="AH104" s="86"/>
      <c r="AI104" s="225"/>
      <c r="AJ104" s="87" t="s">
        <v>78</v>
      </c>
      <c r="AK104" s="215">
        <v>17.134</v>
      </c>
      <c r="AL104" s="215">
        <v>18.399999999999999</v>
      </c>
      <c r="AM104" s="88"/>
      <c r="AN104" s="88"/>
      <c r="AO104" s="295">
        <v>40543</v>
      </c>
      <c r="AP104" s="215">
        <v>15.27144054381227</v>
      </c>
      <c r="AQ104" s="215">
        <v>16.399999999999999</v>
      </c>
      <c r="AR104" s="88"/>
      <c r="AS104" s="88" t="s">
        <v>74</v>
      </c>
      <c r="AT104" s="87" t="s">
        <v>638</v>
      </c>
      <c r="AU104" s="89" t="s">
        <v>138</v>
      </c>
      <c r="AV104" s="44">
        <v>0.09</v>
      </c>
      <c r="AW104" s="44">
        <v>7.6340434782608685E-2</v>
      </c>
      <c r="AX104" s="44">
        <v>0.1</v>
      </c>
      <c r="AY104" s="44">
        <v>9.2518513085975806E-2</v>
      </c>
      <c r="AZ104" s="238" t="s">
        <v>664</v>
      </c>
      <c r="BA104" s="46">
        <v>0.59235863997672256</v>
      </c>
      <c r="BB104" s="238" t="s">
        <v>665</v>
      </c>
      <c r="BC104" s="46">
        <v>0.20587947475923105</v>
      </c>
      <c r="BD104" s="238"/>
      <c r="BE104" s="46"/>
      <c r="BF104" s="61">
        <v>0.76866896528932904</v>
      </c>
      <c r="BG104" s="47">
        <v>4.7970465033347605</v>
      </c>
      <c r="BH104" s="83">
        <v>0.21980265920725792</v>
      </c>
      <c r="BI104" s="46">
        <v>5.6343404824192915E-2</v>
      </c>
      <c r="BJ104" s="46">
        <v>0</v>
      </c>
      <c r="BK104" s="46">
        <v>0</v>
      </c>
      <c r="BL104" s="46">
        <v>0.52262749016786014</v>
      </c>
      <c r="BM104" s="46">
        <v>0</v>
      </c>
      <c r="BN104" s="46">
        <v>0</v>
      </c>
      <c r="BO104" s="46">
        <v>0</v>
      </c>
      <c r="BP104" s="46">
        <v>0</v>
      </c>
      <c r="BQ104" s="46">
        <v>0</v>
      </c>
      <c r="BR104" s="46">
        <v>0.20122644580068899</v>
      </c>
      <c r="BS104" s="88" t="s">
        <v>128</v>
      </c>
      <c r="BT104" s="51">
        <v>1.1499999999999999</v>
      </c>
      <c r="BU104" s="51">
        <v>1.1399999999999999</v>
      </c>
      <c r="BV104" s="91"/>
      <c r="BW104" s="91"/>
    </row>
    <row r="105" spans="1:75" s="92" customFormat="1" ht="60">
      <c r="A105" s="27" t="s">
        <v>666</v>
      </c>
      <c r="B105" s="28" t="s">
        <v>50</v>
      </c>
      <c r="C105" s="28" t="s">
        <v>634</v>
      </c>
      <c r="D105" s="28" t="s">
        <v>498</v>
      </c>
      <c r="E105" s="27" t="s">
        <v>667</v>
      </c>
      <c r="F105" s="28" t="s">
        <v>636</v>
      </c>
      <c r="G105" s="27" t="s">
        <v>362</v>
      </c>
      <c r="H105" s="27" t="s">
        <v>98</v>
      </c>
      <c r="I105" s="61">
        <v>1</v>
      </c>
      <c r="J105" s="30" t="s">
        <v>74</v>
      </c>
      <c r="K105" s="33" t="s">
        <v>668</v>
      </c>
      <c r="L105" s="33"/>
      <c r="M105" s="33"/>
      <c r="N105" s="33"/>
      <c r="O105" s="33"/>
      <c r="P105" s="33"/>
      <c r="Q105" s="34">
        <v>1990</v>
      </c>
      <c r="R105" s="35">
        <v>3.1565480094719995</v>
      </c>
      <c r="S105" s="36">
        <v>7.8</v>
      </c>
      <c r="T105" s="35">
        <v>8.1885668486400007</v>
      </c>
      <c r="U105" s="35">
        <v>8.1885668486400007</v>
      </c>
      <c r="V105" s="35">
        <v>88.141000000000005</v>
      </c>
      <c r="W105" s="37"/>
      <c r="X105" s="83">
        <v>0.3</v>
      </c>
      <c r="Y105" s="39">
        <v>2</v>
      </c>
      <c r="Z105" s="39">
        <v>6</v>
      </c>
      <c r="AA105" s="35">
        <v>1.3647611414400003</v>
      </c>
      <c r="AB105" s="84">
        <v>14.690166666666668</v>
      </c>
      <c r="AC105" s="83">
        <v>0.5</v>
      </c>
      <c r="AD105" s="266">
        <v>210</v>
      </c>
      <c r="AE105" s="289">
        <v>38260</v>
      </c>
      <c r="AF105" s="215">
        <v>7.5619291833504034</v>
      </c>
      <c r="AG105" s="215">
        <v>8.1207557499999989</v>
      </c>
      <c r="AH105" s="86"/>
      <c r="AI105" s="225"/>
      <c r="AJ105" s="87" t="s">
        <v>78</v>
      </c>
      <c r="AK105" s="215">
        <v>4.8419999999999996</v>
      </c>
      <c r="AL105" s="215">
        <v>5.2</v>
      </c>
      <c r="AM105" s="88"/>
      <c r="AN105" s="88"/>
      <c r="AO105" s="295">
        <v>40724</v>
      </c>
      <c r="AP105" s="215">
        <v>4.8421640748673056</v>
      </c>
      <c r="AQ105" s="215">
        <v>5.2</v>
      </c>
      <c r="AR105" s="88"/>
      <c r="AS105" s="88" t="s">
        <v>74</v>
      </c>
      <c r="AT105" s="87" t="s">
        <v>638</v>
      </c>
      <c r="AU105" s="89" t="s">
        <v>138</v>
      </c>
      <c r="AV105" s="44">
        <v>7.7499999999999999E-2</v>
      </c>
      <c r="AW105" s="44">
        <v>5.744211538461539E-2</v>
      </c>
      <c r="AX105" s="44">
        <v>8.7499999999999994E-2</v>
      </c>
      <c r="AY105" s="44">
        <v>0.12409282386075149</v>
      </c>
      <c r="AZ105" s="238" t="s">
        <v>669</v>
      </c>
      <c r="BA105" s="46">
        <v>0.2710058870940602</v>
      </c>
      <c r="BB105" s="238" t="s">
        <v>670</v>
      </c>
      <c r="BC105" s="46">
        <v>0.18481405817524857</v>
      </c>
      <c r="BD105" s="238" t="s">
        <v>671</v>
      </c>
      <c r="BE105" s="46">
        <v>0.17459758251367588</v>
      </c>
      <c r="BF105" s="61">
        <v>0.72779977535993468</v>
      </c>
      <c r="BG105" s="47">
        <v>3.3586057969346408</v>
      </c>
      <c r="BH105" s="83">
        <v>0.25521954599179947</v>
      </c>
      <c r="BI105" s="46">
        <v>0</v>
      </c>
      <c r="BJ105" s="46">
        <v>0.16711213001069328</v>
      </c>
      <c r="BK105" s="46">
        <v>0.25938715980891947</v>
      </c>
      <c r="BL105" s="46">
        <v>0</v>
      </c>
      <c r="BM105" s="46">
        <v>0.14139056540170694</v>
      </c>
      <c r="BN105" s="46">
        <v>0.17689059878688085</v>
      </c>
      <c r="BO105" s="46">
        <v>0</v>
      </c>
      <c r="BP105" s="46">
        <v>0</v>
      </c>
      <c r="BQ105" s="46">
        <v>0</v>
      </c>
      <c r="BR105" s="46">
        <v>0</v>
      </c>
      <c r="BS105" s="88" t="s">
        <v>128</v>
      </c>
      <c r="BT105" s="51">
        <v>0.01</v>
      </c>
      <c r="BU105" s="51">
        <v>0.01</v>
      </c>
      <c r="BV105" s="91"/>
      <c r="BW105" s="91"/>
    </row>
    <row r="106" spans="1:75" s="92" customFormat="1" ht="45">
      <c r="A106" s="27" t="s">
        <v>672</v>
      </c>
      <c r="B106" s="28" t="s">
        <v>50</v>
      </c>
      <c r="C106" s="28" t="s">
        <v>634</v>
      </c>
      <c r="D106" s="28" t="s">
        <v>498</v>
      </c>
      <c r="E106" s="27" t="s">
        <v>673</v>
      </c>
      <c r="F106" s="28" t="s">
        <v>636</v>
      </c>
      <c r="G106" s="27" t="s">
        <v>121</v>
      </c>
      <c r="H106" s="27" t="s">
        <v>98</v>
      </c>
      <c r="I106" s="61">
        <v>1</v>
      </c>
      <c r="J106" s="30" t="s">
        <v>74</v>
      </c>
      <c r="K106" s="33" t="s">
        <v>668</v>
      </c>
      <c r="L106" s="33"/>
      <c r="M106" s="33"/>
      <c r="N106" s="33"/>
      <c r="O106" s="33"/>
      <c r="P106" s="33"/>
      <c r="Q106" s="34">
        <v>1999</v>
      </c>
      <c r="R106" s="35">
        <v>4.2491992435199997</v>
      </c>
      <c r="S106" s="36">
        <v>10.5</v>
      </c>
      <c r="T106" s="35">
        <v>12.138339594240001</v>
      </c>
      <c r="U106" s="35">
        <v>12.138339594240001</v>
      </c>
      <c r="V106" s="35">
        <v>130.65600000000001</v>
      </c>
      <c r="W106" s="37"/>
      <c r="X106" s="83">
        <v>0.3</v>
      </c>
      <c r="Y106" s="39">
        <v>2</v>
      </c>
      <c r="Z106" s="39">
        <v>8</v>
      </c>
      <c r="AA106" s="35">
        <v>1.5172924492800002</v>
      </c>
      <c r="AB106" s="84">
        <v>16.332000000000001</v>
      </c>
      <c r="AC106" s="83">
        <v>0.8</v>
      </c>
      <c r="AD106" s="266">
        <v>660</v>
      </c>
      <c r="AE106" s="289">
        <v>38260</v>
      </c>
      <c r="AF106" s="215">
        <v>20.172989058571563</v>
      </c>
      <c r="AG106" s="215">
        <v>21.663772950000002</v>
      </c>
      <c r="AH106" s="86"/>
      <c r="AI106" s="225"/>
      <c r="AJ106" s="87" t="s">
        <v>78</v>
      </c>
      <c r="AK106" s="215">
        <v>14.702999999999999</v>
      </c>
      <c r="AL106" s="215">
        <v>15.789</v>
      </c>
      <c r="AM106" s="88"/>
      <c r="AN106" s="88"/>
      <c r="AO106" s="295">
        <v>40543</v>
      </c>
      <c r="AP106" s="215">
        <v>13.790855759381692</v>
      </c>
      <c r="AQ106" s="215">
        <v>14.81</v>
      </c>
      <c r="AR106" s="88"/>
      <c r="AS106" s="88" t="s">
        <v>74</v>
      </c>
      <c r="AT106" s="87" t="s">
        <v>638</v>
      </c>
      <c r="AU106" s="89" t="s">
        <v>138</v>
      </c>
      <c r="AV106" s="44">
        <v>9.2999999999999999E-2</v>
      </c>
      <c r="AW106" s="44">
        <v>8.1344659270998418E-2</v>
      </c>
      <c r="AX106" s="44">
        <v>9.2537408625083958E-2</v>
      </c>
      <c r="AY106" s="44">
        <v>0.20386500254289586</v>
      </c>
      <c r="AZ106" s="238" t="s">
        <v>1171</v>
      </c>
      <c r="BA106" s="46">
        <v>0.28966001253777951</v>
      </c>
      <c r="BB106" s="238" t="s">
        <v>674</v>
      </c>
      <c r="BC106" s="46">
        <v>0.16898619840227688</v>
      </c>
      <c r="BD106" s="238" t="s">
        <v>675</v>
      </c>
      <c r="BE106" s="46">
        <v>0.15288639227980599</v>
      </c>
      <c r="BF106" s="61">
        <v>0.81110702914523636</v>
      </c>
      <c r="BG106" s="47">
        <v>2.9640468645963609</v>
      </c>
      <c r="BH106" s="83">
        <v>0.16984337525650936</v>
      </c>
      <c r="BI106" s="46">
        <v>0.16482408169315255</v>
      </c>
      <c r="BJ106" s="46">
        <v>9.2134448072474021E-2</v>
      </c>
      <c r="BK106" s="46">
        <v>0.14912081252286799</v>
      </c>
      <c r="BL106" s="46">
        <v>0</v>
      </c>
      <c r="BM106" s="46">
        <v>0.2825257093251663</v>
      </c>
      <c r="BN106" s="46">
        <v>0.14155157312982983</v>
      </c>
      <c r="BO106" s="46">
        <v>0</v>
      </c>
      <c r="BP106" s="46">
        <v>0</v>
      </c>
      <c r="BQ106" s="46">
        <v>0</v>
      </c>
      <c r="BR106" s="46">
        <v>0</v>
      </c>
      <c r="BS106" s="88" t="s">
        <v>128</v>
      </c>
      <c r="BT106" s="51">
        <v>1.05</v>
      </c>
      <c r="BU106" s="51">
        <v>1.04</v>
      </c>
      <c r="BV106" s="91"/>
      <c r="BW106" s="91"/>
    </row>
    <row r="107" spans="1:75" s="92" customFormat="1" ht="45">
      <c r="A107" s="27" t="s">
        <v>676</v>
      </c>
      <c r="B107" s="28" t="s">
        <v>50</v>
      </c>
      <c r="C107" s="28" t="s">
        <v>634</v>
      </c>
      <c r="D107" s="28" t="s">
        <v>498</v>
      </c>
      <c r="E107" s="27" t="s">
        <v>677</v>
      </c>
      <c r="F107" s="28" t="s">
        <v>636</v>
      </c>
      <c r="G107" s="27" t="s">
        <v>362</v>
      </c>
      <c r="H107" s="27" t="s">
        <v>98</v>
      </c>
      <c r="I107" s="61">
        <v>1</v>
      </c>
      <c r="J107" s="30" t="s">
        <v>74</v>
      </c>
      <c r="K107" s="33" t="s">
        <v>678</v>
      </c>
      <c r="L107" s="33"/>
      <c r="M107" s="33"/>
      <c r="N107" s="33"/>
      <c r="O107" s="33"/>
      <c r="P107" s="33"/>
      <c r="Q107" s="34">
        <v>1988</v>
      </c>
      <c r="R107" s="35">
        <v>2.8327994956799998</v>
      </c>
      <c r="S107" s="36">
        <v>7</v>
      </c>
      <c r="T107" s="35">
        <v>10.103577212160001</v>
      </c>
      <c r="U107" s="35">
        <v>10.103577212160001</v>
      </c>
      <c r="V107" s="35">
        <v>108.754</v>
      </c>
      <c r="W107" s="37"/>
      <c r="X107" s="83">
        <v>0.4</v>
      </c>
      <c r="Y107" s="39">
        <v>2</v>
      </c>
      <c r="Z107" s="39">
        <v>16</v>
      </c>
      <c r="AA107" s="35">
        <v>0.63147357576000007</v>
      </c>
      <c r="AB107" s="84">
        <v>6.7971250000000003</v>
      </c>
      <c r="AC107" s="83">
        <v>0.3</v>
      </c>
      <c r="AD107" s="266">
        <v>236</v>
      </c>
      <c r="AE107" s="289">
        <v>38260</v>
      </c>
      <c r="AF107" s="215">
        <v>7.0041903063599964</v>
      </c>
      <c r="AG107" s="215">
        <v>7.5217999700000009</v>
      </c>
      <c r="AH107" s="86"/>
      <c r="AI107" s="225"/>
      <c r="AJ107" s="87" t="s">
        <v>78</v>
      </c>
      <c r="AK107" s="215">
        <v>6.22</v>
      </c>
      <c r="AL107" s="215">
        <v>6.68</v>
      </c>
      <c r="AM107" s="88"/>
      <c r="AN107" s="88"/>
      <c r="AO107" s="295">
        <v>40359</v>
      </c>
      <c r="AP107" s="215">
        <v>5.8105968898407667</v>
      </c>
      <c r="AQ107" s="215">
        <v>6.24</v>
      </c>
      <c r="AR107" s="88"/>
      <c r="AS107" s="88" t="s">
        <v>74</v>
      </c>
      <c r="AT107" s="87" t="s">
        <v>638</v>
      </c>
      <c r="AU107" s="89" t="s">
        <v>138</v>
      </c>
      <c r="AV107" s="44">
        <v>0.09</v>
      </c>
      <c r="AW107" s="44">
        <v>5.4291564417177925E-2</v>
      </c>
      <c r="AX107" s="44">
        <v>9.5000000000000001E-2</v>
      </c>
      <c r="AY107" s="44">
        <v>0.11380609897183303</v>
      </c>
      <c r="AZ107" s="238" t="s">
        <v>1170</v>
      </c>
      <c r="BA107" s="46">
        <v>0.12046002117264636</v>
      </c>
      <c r="BB107" s="238" t="s">
        <v>679</v>
      </c>
      <c r="BC107" s="46">
        <v>0.11235781693742468</v>
      </c>
      <c r="BD107" s="238" t="s">
        <v>680</v>
      </c>
      <c r="BE107" s="46">
        <v>8.386312320218485E-2</v>
      </c>
      <c r="BF107" s="61">
        <v>0.52378763079978663</v>
      </c>
      <c r="BG107" s="47">
        <v>1.7903456420089876</v>
      </c>
      <c r="BH107" s="83">
        <v>0.45768158624290872</v>
      </c>
      <c r="BI107" s="46">
        <v>0.24046975748741889</v>
      </c>
      <c r="BJ107" s="46">
        <v>0.12085998985238049</v>
      </c>
      <c r="BK107" s="46">
        <v>8.0224390528991649E-2</v>
      </c>
      <c r="BL107" s="46">
        <v>0</v>
      </c>
      <c r="BM107" s="46">
        <v>0</v>
      </c>
      <c r="BN107" s="46">
        <v>0.10076427588830021</v>
      </c>
      <c r="BO107" s="46">
        <v>0</v>
      </c>
      <c r="BP107" s="46">
        <v>0</v>
      </c>
      <c r="BQ107" s="46">
        <v>0</v>
      </c>
      <c r="BR107" s="46">
        <v>0</v>
      </c>
      <c r="BS107" s="88" t="s">
        <v>128</v>
      </c>
      <c r="BT107" s="51">
        <v>0.34</v>
      </c>
      <c r="BU107" s="51">
        <v>0.33</v>
      </c>
      <c r="BV107" s="91"/>
      <c r="BW107" s="91"/>
    </row>
    <row r="108" spans="1:75" s="92" customFormat="1" ht="60">
      <c r="A108" s="27" t="s">
        <v>681</v>
      </c>
      <c r="B108" s="28" t="s">
        <v>50</v>
      </c>
      <c r="C108" s="28" t="s">
        <v>682</v>
      </c>
      <c r="D108" s="28" t="s">
        <v>498</v>
      </c>
      <c r="E108" s="27" t="s">
        <v>683</v>
      </c>
      <c r="F108" s="28" t="s">
        <v>684</v>
      </c>
      <c r="G108" s="27" t="s">
        <v>299</v>
      </c>
      <c r="H108" s="27" t="s">
        <v>98</v>
      </c>
      <c r="I108" s="61">
        <v>1</v>
      </c>
      <c r="J108" s="30" t="s">
        <v>74</v>
      </c>
      <c r="K108" s="33" t="s">
        <v>685</v>
      </c>
      <c r="L108" s="33"/>
      <c r="M108" s="33"/>
      <c r="N108" s="33"/>
      <c r="O108" s="33"/>
      <c r="P108" s="33"/>
      <c r="Q108" s="34">
        <v>1984</v>
      </c>
      <c r="R108" s="35">
        <v>12.585723473664</v>
      </c>
      <c r="S108" s="36">
        <v>31.1</v>
      </c>
      <c r="T108" s="35">
        <v>52.818722749439999</v>
      </c>
      <c r="U108" s="35">
        <v>52.818722749439999</v>
      </c>
      <c r="V108" s="35">
        <v>568.53599999999994</v>
      </c>
      <c r="W108" s="37"/>
      <c r="X108" s="83">
        <v>0.4</v>
      </c>
      <c r="Y108" s="39">
        <v>4</v>
      </c>
      <c r="Z108" s="39">
        <v>7</v>
      </c>
      <c r="AA108" s="35">
        <v>7.5455318213485718</v>
      </c>
      <c r="AB108" s="84">
        <v>81.219428571428566</v>
      </c>
      <c r="AC108" s="83">
        <v>0.1</v>
      </c>
      <c r="AD108" s="266">
        <v>405.8</v>
      </c>
      <c r="AE108" s="289">
        <v>38260</v>
      </c>
      <c r="AF108" s="215">
        <v>20.095128876059221</v>
      </c>
      <c r="AG108" s="215">
        <v>21.580158899999997</v>
      </c>
      <c r="AH108" s="86"/>
      <c r="AI108" s="225"/>
      <c r="AJ108" s="87" t="s">
        <v>78</v>
      </c>
      <c r="AK108" s="215">
        <v>14.34</v>
      </c>
      <c r="AL108" s="215">
        <v>15.4</v>
      </c>
      <c r="AM108" s="88"/>
      <c r="AN108" s="88"/>
      <c r="AO108" s="295">
        <v>40724</v>
      </c>
      <c r="AP108" s="215">
        <v>14.340255144799329</v>
      </c>
      <c r="AQ108" s="215">
        <v>15.4</v>
      </c>
      <c r="AR108" s="88"/>
      <c r="AS108" s="88" t="s">
        <v>74</v>
      </c>
      <c r="AT108" s="87" t="s">
        <v>628</v>
      </c>
      <c r="AU108" s="89" t="s">
        <v>138</v>
      </c>
      <c r="AV108" s="44">
        <v>8.5000000000000006E-2</v>
      </c>
      <c r="AW108" s="44">
        <v>4.3981363636363638E-2</v>
      </c>
      <c r="AX108" s="44">
        <v>9.7500000000000003E-2</v>
      </c>
      <c r="AY108" s="44">
        <v>-0.16964272093170529</v>
      </c>
      <c r="AZ108" s="238" t="s">
        <v>686</v>
      </c>
      <c r="BA108" s="46">
        <v>0.28605261724953979</v>
      </c>
      <c r="BB108" s="238" t="s">
        <v>687</v>
      </c>
      <c r="BC108" s="46">
        <v>0.13166757664023515</v>
      </c>
      <c r="BD108" s="238" t="s">
        <v>688</v>
      </c>
      <c r="BE108" s="46">
        <v>7.5955966670998978E-2</v>
      </c>
      <c r="BF108" s="61">
        <v>0.53725885432057074</v>
      </c>
      <c r="BG108" s="47">
        <v>5.8511072709431291</v>
      </c>
      <c r="BH108" s="83">
        <v>0.51032039231586812</v>
      </c>
      <c r="BI108" s="46">
        <v>0</v>
      </c>
      <c r="BJ108" s="46">
        <v>0</v>
      </c>
      <c r="BK108" s="46">
        <v>0</v>
      </c>
      <c r="BL108" s="46">
        <v>0</v>
      </c>
      <c r="BM108" s="46">
        <v>0</v>
      </c>
      <c r="BN108" s="46">
        <v>0.35907794524883679</v>
      </c>
      <c r="BO108" s="46">
        <v>0</v>
      </c>
      <c r="BP108" s="46">
        <v>0.13060166243529506</v>
      </c>
      <c r="BQ108" s="46">
        <v>0</v>
      </c>
      <c r="BR108" s="46">
        <v>0</v>
      </c>
      <c r="BS108" s="88" t="s">
        <v>128</v>
      </c>
      <c r="BT108" s="51">
        <v>0.51</v>
      </c>
      <c r="BU108" s="51">
        <v>0.5</v>
      </c>
      <c r="BV108" s="91"/>
      <c r="BW108" s="91"/>
    </row>
    <row r="109" spans="1:75" s="92" customFormat="1" ht="60">
      <c r="A109" s="27" t="s">
        <v>689</v>
      </c>
      <c r="B109" s="28" t="s">
        <v>50</v>
      </c>
      <c r="C109" s="28" t="s">
        <v>682</v>
      </c>
      <c r="D109" s="28" t="s">
        <v>498</v>
      </c>
      <c r="E109" s="27" t="s">
        <v>690</v>
      </c>
      <c r="F109" s="28" t="s">
        <v>684</v>
      </c>
      <c r="G109" s="27" t="s">
        <v>299</v>
      </c>
      <c r="H109" s="27" t="s">
        <v>98</v>
      </c>
      <c r="I109" s="61">
        <v>1</v>
      </c>
      <c r="J109" s="30" t="s">
        <v>74</v>
      </c>
      <c r="K109" s="33" t="s">
        <v>685</v>
      </c>
      <c r="L109" s="33"/>
      <c r="M109" s="33"/>
      <c r="N109" s="33"/>
      <c r="O109" s="33"/>
      <c r="P109" s="33"/>
      <c r="Q109" s="34">
        <v>1984</v>
      </c>
      <c r="R109" s="35">
        <v>4.3706049361919996</v>
      </c>
      <c r="S109" s="36">
        <v>10.8</v>
      </c>
      <c r="T109" s="35">
        <v>11.33417088</v>
      </c>
      <c r="U109" s="35">
        <v>11.33417088</v>
      </c>
      <c r="V109" s="35">
        <v>122</v>
      </c>
      <c r="W109" s="37"/>
      <c r="X109" s="83">
        <v>0.3</v>
      </c>
      <c r="Y109" s="39">
        <v>1</v>
      </c>
      <c r="Z109" s="39">
        <v>2</v>
      </c>
      <c r="AA109" s="35">
        <v>5.6670854400000001</v>
      </c>
      <c r="AB109" s="84">
        <v>61</v>
      </c>
      <c r="AC109" s="83">
        <v>0.1</v>
      </c>
      <c r="AD109" s="266">
        <v>80</v>
      </c>
      <c r="AE109" s="289">
        <v>38260</v>
      </c>
      <c r="AF109" s="215">
        <v>3.8647943942638974</v>
      </c>
      <c r="AG109" s="215">
        <v>4.1504026999999999</v>
      </c>
      <c r="AH109" s="86"/>
      <c r="AI109" s="225"/>
      <c r="AJ109" s="87" t="s">
        <v>78</v>
      </c>
      <c r="AK109" s="215">
        <v>2.0840000000000001</v>
      </c>
      <c r="AL109" s="215">
        <v>2.238</v>
      </c>
      <c r="AM109" s="88"/>
      <c r="AN109" s="88"/>
      <c r="AO109" s="295">
        <v>40359</v>
      </c>
      <c r="AP109" s="215">
        <v>2.8866747369401247</v>
      </c>
      <c r="AQ109" s="215">
        <v>3.1</v>
      </c>
      <c r="AR109" s="88"/>
      <c r="AS109" s="88" t="s">
        <v>74</v>
      </c>
      <c r="AT109" s="87" t="s">
        <v>691</v>
      </c>
      <c r="AU109" s="89" t="s">
        <v>138</v>
      </c>
      <c r="AV109" s="44">
        <v>0.1077521233744073</v>
      </c>
      <c r="AW109" s="44">
        <v>7.3234137622877574E-2</v>
      </c>
      <c r="AX109" s="44">
        <v>0.10000896216864076</v>
      </c>
      <c r="AY109" s="44">
        <v>0.29069605354381101</v>
      </c>
      <c r="AZ109" s="238" t="s">
        <v>692</v>
      </c>
      <c r="BA109" s="46">
        <v>0.59040597558166386</v>
      </c>
      <c r="BB109" s="238"/>
      <c r="BC109" s="46"/>
      <c r="BD109" s="238"/>
      <c r="BE109" s="46"/>
      <c r="BF109" s="61">
        <v>0.50504098360655736</v>
      </c>
      <c r="BG109" s="47">
        <v>1.0869267624914443</v>
      </c>
      <c r="BH109" s="83">
        <v>0.43076791187017022</v>
      </c>
      <c r="BI109" s="46">
        <v>0</v>
      </c>
      <c r="BJ109" s="46">
        <v>0.56923208812982984</v>
      </c>
      <c r="BK109" s="46">
        <v>0</v>
      </c>
      <c r="BL109" s="46">
        <v>0</v>
      </c>
      <c r="BM109" s="46">
        <v>0</v>
      </c>
      <c r="BN109" s="46">
        <v>0</v>
      </c>
      <c r="BO109" s="46">
        <v>0</v>
      </c>
      <c r="BP109" s="46">
        <v>0</v>
      </c>
      <c r="BQ109" s="46">
        <v>0</v>
      </c>
      <c r="BR109" s="46">
        <v>0</v>
      </c>
      <c r="BS109" s="88" t="s">
        <v>128</v>
      </c>
      <c r="BT109" s="51">
        <v>0.05</v>
      </c>
      <c r="BU109" s="51">
        <v>0.05</v>
      </c>
      <c r="BV109" s="91"/>
      <c r="BW109" s="91"/>
    </row>
    <row r="110" spans="1:75" s="92" customFormat="1" ht="45">
      <c r="A110" s="27" t="s">
        <v>693</v>
      </c>
      <c r="B110" s="28" t="s">
        <v>50</v>
      </c>
      <c r="C110" s="28" t="s">
        <v>611</v>
      </c>
      <c r="D110" s="28" t="s">
        <v>498</v>
      </c>
      <c r="E110" s="27" t="s">
        <v>694</v>
      </c>
      <c r="F110" s="28" t="s">
        <v>695</v>
      </c>
      <c r="G110" s="27" t="s">
        <v>299</v>
      </c>
      <c r="H110" s="27" t="s">
        <v>98</v>
      </c>
      <c r="I110" s="61">
        <v>1</v>
      </c>
      <c r="J110" s="30" t="s">
        <v>74</v>
      </c>
      <c r="K110" s="33" t="s">
        <v>696</v>
      </c>
      <c r="L110" s="33"/>
      <c r="M110" s="33"/>
      <c r="N110" s="33"/>
      <c r="O110" s="33"/>
      <c r="P110" s="33"/>
      <c r="Q110" s="34">
        <v>1964</v>
      </c>
      <c r="R110" s="35">
        <v>16.430237074943999</v>
      </c>
      <c r="S110" s="36">
        <v>40.6</v>
      </c>
      <c r="T110" s="35">
        <v>71.540450467200003</v>
      </c>
      <c r="U110" s="35">
        <v>71.540450467200003</v>
      </c>
      <c r="V110" s="35">
        <v>770.05499999999995</v>
      </c>
      <c r="W110" s="37"/>
      <c r="X110" s="83">
        <v>0.4</v>
      </c>
      <c r="Y110" s="39">
        <v>7</v>
      </c>
      <c r="Z110" s="39">
        <v>11</v>
      </c>
      <c r="AA110" s="35">
        <v>6.5036773152</v>
      </c>
      <c r="AB110" s="84">
        <v>70.004999999999995</v>
      </c>
      <c r="AC110" s="83">
        <v>0</v>
      </c>
      <c r="AD110" s="266">
        <v>340</v>
      </c>
      <c r="AE110" s="289">
        <v>38260</v>
      </c>
      <c r="AF110" s="215">
        <v>18.564117822888537</v>
      </c>
      <c r="AG110" s="215">
        <v>19.936006130000003</v>
      </c>
      <c r="AH110" s="86"/>
      <c r="AI110" s="225"/>
      <c r="AJ110" s="87" t="s">
        <v>78</v>
      </c>
      <c r="AK110" s="215">
        <v>13.037000000000001</v>
      </c>
      <c r="AL110" s="215">
        <v>14</v>
      </c>
      <c r="AM110" s="88"/>
      <c r="AN110" s="88"/>
      <c r="AO110" s="295">
        <v>40724</v>
      </c>
      <c r="AP110" s="215">
        <v>13.036595586181209</v>
      </c>
      <c r="AQ110" s="215">
        <v>14</v>
      </c>
      <c r="AR110" s="88"/>
      <c r="AS110" s="88" t="s">
        <v>74</v>
      </c>
      <c r="AT110" s="87" t="s">
        <v>691</v>
      </c>
      <c r="AU110" s="89" t="s">
        <v>138</v>
      </c>
      <c r="AV110" s="44">
        <v>0.09</v>
      </c>
      <c r="AW110" s="44">
        <v>9.3650642857142849E-2</v>
      </c>
      <c r="AX110" s="44">
        <v>0.1</v>
      </c>
      <c r="AY110" s="44">
        <v>0.24913591393958101</v>
      </c>
      <c r="AZ110" s="238" t="s">
        <v>697</v>
      </c>
      <c r="BA110" s="46">
        <v>0.31983014211259841</v>
      </c>
      <c r="BB110" s="238" t="s">
        <v>698</v>
      </c>
      <c r="BC110" s="46">
        <v>0.25851662881676646</v>
      </c>
      <c r="BD110" s="238" t="s">
        <v>1169</v>
      </c>
      <c r="BE110" s="46">
        <v>0.12104584629822791</v>
      </c>
      <c r="BF110" s="61">
        <v>0.65053405276246501</v>
      </c>
      <c r="BG110" s="47">
        <v>4.9078573845772517</v>
      </c>
      <c r="BH110" s="83">
        <v>0.30030502134765985</v>
      </c>
      <c r="BI110" s="46">
        <v>0</v>
      </c>
      <c r="BJ110" s="46">
        <v>4.1094848496278737E-2</v>
      </c>
      <c r="BK110" s="46">
        <v>0.30117586036033822</v>
      </c>
      <c r="BL110" s="46">
        <v>0.11398577589062708</v>
      </c>
      <c r="BM110" s="46">
        <v>0</v>
      </c>
      <c r="BN110" s="46">
        <v>0</v>
      </c>
      <c r="BO110" s="46">
        <v>0</v>
      </c>
      <c r="BP110" s="46">
        <v>0</v>
      </c>
      <c r="BQ110" s="46">
        <v>0</v>
      </c>
      <c r="BR110" s="46">
        <v>0.24343849390509623</v>
      </c>
      <c r="BS110" s="88" t="s">
        <v>128</v>
      </c>
      <c r="BT110" s="51">
        <v>0.9</v>
      </c>
      <c r="BU110" s="51">
        <v>0.89</v>
      </c>
      <c r="BV110" s="91"/>
      <c r="BW110" s="91"/>
    </row>
    <row r="111" spans="1:75" s="92" customFormat="1" ht="60">
      <c r="A111" s="27" t="s">
        <v>699</v>
      </c>
      <c r="B111" s="28" t="s">
        <v>50</v>
      </c>
      <c r="C111" s="28" t="s">
        <v>611</v>
      </c>
      <c r="D111" s="28" t="s">
        <v>498</v>
      </c>
      <c r="E111" s="27" t="s">
        <v>700</v>
      </c>
      <c r="F111" s="28" t="s">
        <v>695</v>
      </c>
      <c r="G111" s="27" t="s">
        <v>299</v>
      </c>
      <c r="H111" s="27" t="s">
        <v>98</v>
      </c>
      <c r="I111" s="61">
        <v>1</v>
      </c>
      <c r="J111" s="30" t="s">
        <v>74</v>
      </c>
      <c r="K111" s="33" t="s">
        <v>701</v>
      </c>
      <c r="L111" s="33"/>
      <c r="M111" s="33"/>
      <c r="N111" s="33"/>
      <c r="O111" s="33"/>
      <c r="P111" s="33"/>
      <c r="Q111" s="34">
        <v>1990</v>
      </c>
      <c r="R111" s="35">
        <v>9.4696440284159991</v>
      </c>
      <c r="S111" s="36">
        <v>23.4</v>
      </c>
      <c r="T111" s="35">
        <v>36.863926272</v>
      </c>
      <c r="U111" s="35">
        <v>36.863926272</v>
      </c>
      <c r="V111" s="35">
        <v>396.8</v>
      </c>
      <c r="W111" s="37"/>
      <c r="X111" s="83">
        <v>0.4</v>
      </c>
      <c r="Y111" s="39">
        <v>2</v>
      </c>
      <c r="Z111" s="39">
        <v>2</v>
      </c>
      <c r="AA111" s="35">
        <v>18.431963136</v>
      </c>
      <c r="AB111" s="84">
        <v>198.4</v>
      </c>
      <c r="AC111" s="83">
        <v>0</v>
      </c>
      <c r="AD111" s="266">
        <v>363</v>
      </c>
      <c r="AE111" s="289">
        <v>38260</v>
      </c>
      <c r="AF111" s="215">
        <v>12.119577344259239</v>
      </c>
      <c r="AG111" s="215">
        <v>13.015214109999999</v>
      </c>
      <c r="AH111" s="86"/>
      <c r="AI111" s="225"/>
      <c r="AJ111" s="87" t="s">
        <v>78</v>
      </c>
      <c r="AK111" s="215">
        <v>6.3789999999999996</v>
      </c>
      <c r="AL111" s="215">
        <v>6.85</v>
      </c>
      <c r="AM111" s="88"/>
      <c r="AN111" s="88"/>
      <c r="AO111" s="295">
        <v>40543</v>
      </c>
      <c r="AP111" s="215">
        <v>6.5182977930906043</v>
      </c>
      <c r="AQ111" s="215">
        <v>7</v>
      </c>
      <c r="AR111" s="88"/>
      <c r="AS111" s="88" t="s">
        <v>74</v>
      </c>
      <c r="AT111" s="87" t="s">
        <v>691</v>
      </c>
      <c r="AU111" s="89" t="s">
        <v>138</v>
      </c>
      <c r="AV111" s="44">
        <v>9.2492145542209372E-2</v>
      </c>
      <c r="AW111" s="44"/>
      <c r="AX111" s="44">
        <v>0.10252483252379158</v>
      </c>
      <c r="AY111" s="44">
        <v>0</v>
      </c>
      <c r="AZ111" s="238"/>
      <c r="BA111" s="46"/>
      <c r="BB111" s="238"/>
      <c r="BC111" s="46"/>
      <c r="BD111" s="238"/>
      <c r="BE111" s="46"/>
      <c r="BF111" s="61">
        <v>0</v>
      </c>
      <c r="BG111" s="47">
        <v>0</v>
      </c>
      <c r="BH111" s="83">
        <v>1</v>
      </c>
      <c r="BI111" s="46">
        <v>0</v>
      </c>
      <c r="BJ111" s="46">
        <v>0</v>
      </c>
      <c r="BK111" s="46">
        <v>0</v>
      </c>
      <c r="BL111" s="46">
        <v>0</v>
      </c>
      <c r="BM111" s="46">
        <v>0</v>
      </c>
      <c r="BN111" s="46">
        <v>0</v>
      </c>
      <c r="BO111" s="46">
        <v>0</v>
      </c>
      <c r="BP111" s="46">
        <v>0</v>
      </c>
      <c r="BQ111" s="46">
        <v>0</v>
      </c>
      <c r="BR111" s="46">
        <v>0</v>
      </c>
      <c r="BS111" s="88" t="s">
        <v>271</v>
      </c>
      <c r="BT111" s="51">
        <v>0.12</v>
      </c>
      <c r="BU111" s="51">
        <v>0.11</v>
      </c>
      <c r="BV111" s="91"/>
      <c r="BW111" s="91"/>
    </row>
    <row r="112" spans="1:75" s="92" customFormat="1" ht="45">
      <c r="A112" s="27" t="s">
        <v>702</v>
      </c>
      <c r="B112" s="28" t="s">
        <v>50</v>
      </c>
      <c r="C112" s="28" t="s">
        <v>703</v>
      </c>
      <c r="D112" s="28" t="s">
        <v>498</v>
      </c>
      <c r="E112" s="27" t="s">
        <v>704</v>
      </c>
      <c r="F112" s="28" t="s">
        <v>695</v>
      </c>
      <c r="G112" s="27" t="s">
        <v>299</v>
      </c>
      <c r="H112" s="27" t="s">
        <v>98</v>
      </c>
      <c r="I112" s="61">
        <v>1</v>
      </c>
      <c r="J112" s="30" t="s">
        <v>74</v>
      </c>
      <c r="K112" s="33" t="s">
        <v>705</v>
      </c>
      <c r="L112" s="33"/>
      <c r="M112" s="33"/>
      <c r="N112" s="33"/>
      <c r="O112" s="33"/>
      <c r="P112" s="33"/>
      <c r="Q112" s="34">
        <v>1997</v>
      </c>
      <c r="R112" s="35">
        <v>2.3067081607679998</v>
      </c>
      <c r="S112" s="36">
        <v>5.7</v>
      </c>
      <c r="T112" s="35">
        <v>6.2940880569599997</v>
      </c>
      <c r="U112" s="35">
        <v>6.2940880569599997</v>
      </c>
      <c r="V112" s="35">
        <v>67.748999999999995</v>
      </c>
      <c r="W112" s="37"/>
      <c r="X112" s="83">
        <v>0.3</v>
      </c>
      <c r="Y112" s="39">
        <v>1</v>
      </c>
      <c r="Z112" s="39">
        <v>6</v>
      </c>
      <c r="AA112" s="35">
        <v>1.0490146761600001</v>
      </c>
      <c r="AB112" s="84">
        <v>11.291499999999999</v>
      </c>
      <c r="AC112" s="83">
        <v>0.2</v>
      </c>
      <c r="AD112" s="266">
        <v>134</v>
      </c>
      <c r="AE112" s="289">
        <v>38260</v>
      </c>
      <c r="AF112" s="215">
        <v>4.1376187820094978</v>
      </c>
      <c r="AG112" s="215">
        <v>4.4433888100000001</v>
      </c>
      <c r="AH112" s="86"/>
      <c r="AI112" s="225"/>
      <c r="AJ112" s="87" t="s">
        <v>78</v>
      </c>
      <c r="AK112" s="215">
        <v>1.6559999999999999</v>
      </c>
      <c r="AL112" s="215">
        <v>1.778</v>
      </c>
      <c r="AM112" s="88"/>
      <c r="AN112" s="88"/>
      <c r="AO112" s="295">
        <v>40543</v>
      </c>
      <c r="AP112" s="215">
        <v>1.6388863022627804</v>
      </c>
      <c r="AQ112" s="215">
        <v>1.76</v>
      </c>
      <c r="AR112" s="88"/>
      <c r="AS112" s="88" t="s">
        <v>74</v>
      </c>
      <c r="AT112" s="87" t="s">
        <v>706</v>
      </c>
      <c r="AU112" s="89" t="s">
        <v>138</v>
      </c>
      <c r="AV112" s="44">
        <v>9.849679694632435E-2</v>
      </c>
      <c r="AW112" s="44">
        <v>0.13976759776536313</v>
      </c>
      <c r="AX112" s="44">
        <v>0.10496196169487497</v>
      </c>
      <c r="AY112" s="44">
        <v>0.63110051212981211</v>
      </c>
      <c r="AZ112" s="238" t="s">
        <v>707</v>
      </c>
      <c r="BA112" s="46">
        <v>0.3920857778876306</v>
      </c>
      <c r="BB112" s="238" t="s">
        <v>708</v>
      </c>
      <c r="BC112" s="46">
        <v>0.18897190850487008</v>
      </c>
      <c r="BD112" s="238" t="s">
        <v>709</v>
      </c>
      <c r="BE112" s="46">
        <v>8.2242817309039082E-2</v>
      </c>
      <c r="BF112" s="61">
        <v>0.54574975276387838</v>
      </c>
      <c r="BG112" s="47">
        <v>1.7145213051030121</v>
      </c>
      <c r="BH112" s="83">
        <v>0.33877674419420989</v>
      </c>
      <c r="BI112" s="46">
        <v>0</v>
      </c>
      <c r="BJ112" s="46">
        <v>0.47284314769471891</v>
      </c>
      <c r="BK112" s="46">
        <v>0.18838010811107125</v>
      </c>
      <c r="BL112" s="46">
        <v>0</v>
      </c>
      <c r="BM112" s="46">
        <v>0</v>
      </c>
      <c r="BN112" s="46">
        <v>0</v>
      </c>
      <c r="BO112" s="46">
        <v>0</v>
      </c>
      <c r="BP112" s="46">
        <v>0</v>
      </c>
      <c r="BQ112" s="46">
        <v>0</v>
      </c>
      <c r="BR112" s="46">
        <v>0</v>
      </c>
      <c r="BS112" s="88" t="s">
        <v>271</v>
      </c>
      <c r="BT112" s="51">
        <v>0.05</v>
      </c>
      <c r="BU112" s="51">
        <v>0.05</v>
      </c>
      <c r="BV112" s="91"/>
      <c r="BW112" s="91"/>
    </row>
    <row r="113" spans="1:75" s="92" customFormat="1" ht="60">
      <c r="A113" s="27" t="s">
        <v>710</v>
      </c>
      <c r="B113" s="28" t="s">
        <v>50</v>
      </c>
      <c r="C113" s="28" t="s">
        <v>703</v>
      </c>
      <c r="D113" s="28" t="s">
        <v>498</v>
      </c>
      <c r="E113" s="27" t="s">
        <v>711</v>
      </c>
      <c r="F113" s="28" t="s">
        <v>695</v>
      </c>
      <c r="G113" s="27" t="s">
        <v>299</v>
      </c>
      <c r="H113" s="27" t="s">
        <v>98</v>
      </c>
      <c r="I113" s="61">
        <v>1</v>
      </c>
      <c r="J113" s="30" t="s">
        <v>74</v>
      </c>
      <c r="K113" s="33" t="s">
        <v>685</v>
      </c>
      <c r="L113" s="33"/>
      <c r="M113" s="33"/>
      <c r="N113" s="33"/>
      <c r="O113" s="33"/>
      <c r="P113" s="33"/>
      <c r="Q113" s="34">
        <v>1991</v>
      </c>
      <c r="R113" s="35">
        <v>9.0649583861759986</v>
      </c>
      <c r="S113" s="36">
        <v>22.4</v>
      </c>
      <c r="T113" s="35">
        <v>18.295581473279999</v>
      </c>
      <c r="U113" s="35">
        <v>18.295581473279999</v>
      </c>
      <c r="V113" s="35">
        <v>196.93199999999999</v>
      </c>
      <c r="W113" s="37"/>
      <c r="X113" s="83">
        <v>0.2</v>
      </c>
      <c r="Y113" s="39">
        <v>3</v>
      </c>
      <c r="Z113" s="39">
        <v>8</v>
      </c>
      <c r="AA113" s="35">
        <v>2.2869476841599998</v>
      </c>
      <c r="AB113" s="84">
        <v>24.616499999999998</v>
      </c>
      <c r="AC113" s="83">
        <v>0.1</v>
      </c>
      <c r="AD113" s="266">
        <v>258</v>
      </c>
      <c r="AE113" s="289">
        <v>38260</v>
      </c>
      <c r="AF113" s="215">
        <v>6.1219362976068536</v>
      </c>
      <c r="AG113" s="215">
        <v>6.5743473900000007</v>
      </c>
      <c r="AH113" s="86"/>
      <c r="AI113" s="225"/>
      <c r="AJ113" s="87" t="s">
        <v>78</v>
      </c>
      <c r="AK113" s="215">
        <v>3.8959999999999999</v>
      </c>
      <c r="AL113" s="215">
        <v>4.1829999999999998</v>
      </c>
      <c r="AM113" s="88"/>
      <c r="AN113" s="88"/>
      <c r="AO113" s="295">
        <v>40543</v>
      </c>
      <c r="AP113" s="215">
        <v>3.7331222646428905</v>
      </c>
      <c r="AQ113" s="215">
        <v>4.0090000000000003</v>
      </c>
      <c r="AR113" s="88"/>
      <c r="AS113" s="88" t="s">
        <v>74</v>
      </c>
      <c r="AT113" s="87" t="s">
        <v>706</v>
      </c>
      <c r="AU113" s="89" t="s">
        <v>138</v>
      </c>
      <c r="AV113" s="44">
        <v>0.10787239583333334</v>
      </c>
      <c r="AW113" s="44">
        <v>9.3518702651515156E-2</v>
      </c>
      <c r="AX113" s="44">
        <v>0.10495505615203883</v>
      </c>
      <c r="AY113" s="44">
        <v>-1.0941744240855922E-2</v>
      </c>
      <c r="AZ113" s="238" t="s">
        <v>712</v>
      </c>
      <c r="BA113" s="46">
        <v>0.25191798180566505</v>
      </c>
      <c r="BB113" s="238" t="s">
        <v>713</v>
      </c>
      <c r="BC113" s="46">
        <v>9.634020104655612E-2</v>
      </c>
      <c r="BD113" s="238" t="s">
        <v>1168</v>
      </c>
      <c r="BE113" s="46">
        <v>8.5845915743370707E-2</v>
      </c>
      <c r="BF113" s="61">
        <v>0.46083927447037554</v>
      </c>
      <c r="BG113" s="47">
        <v>1.8419368224727135</v>
      </c>
      <c r="BH113" s="83">
        <v>0.42937542290157127</v>
      </c>
      <c r="BI113" s="46">
        <v>0.17356183820518933</v>
      </c>
      <c r="BJ113" s="46">
        <v>0.34807196843925925</v>
      </c>
      <c r="BK113" s="46">
        <v>0</v>
      </c>
      <c r="BL113" s="46">
        <v>0</v>
      </c>
      <c r="BM113" s="46">
        <v>0</v>
      </c>
      <c r="BN113" s="46">
        <v>4.8990770453980204E-2</v>
      </c>
      <c r="BO113" s="46">
        <v>0</v>
      </c>
      <c r="BP113" s="46">
        <v>0</v>
      </c>
      <c r="BQ113" s="46">
        <v>0</v>
      </c>
      <c r="BR113" s="46">
        <v>0</v>
      </c>
      <c r="BS113" s="88" t="s">
        <v>128</v>
      </c>
      <c r="BT113" s="51">
        <v>0.25</v>
      </c>
      <c r="BU113" s="51">
        <v>0.24</v>
      </c>
      <c r="BV113" s="91"/>
      <c r="BW113" s="91"/>
    </row>
    <row r="114" spans="1:75" s="92" customFormat="1" ht="60">
      <c r="A114" s="27" t="s">
        <v>714</v>
      </c>
      <c r="B114" s="28" t="s">
        <v>50</v>
      </c>
      <c r="C114" s="28" t="s">
        <v>703</v>
      </c>
      <c r="D114" s="28" t="s">
        <v>498</v>
      </c>
      <c r="E114" s="27" t="s">
        <v>715</v>
      </c>
      <c r="F114" s="28" t="s">
        <v>695</v>
      </c>
      <c r="G114" s="27" t="s">
        <v>362</v>
      </c>
      <c r="H114" s="27" t="s">
        <v>98</v>
      </c>
      <c r="I114" s="61">
        <v>1</v>
      </c>
      <c r="J114" s="30" t="s">
        <v>74</v>
      </c>
      <c r="K114" s="33" t="s">
        <v>685</v>
      </c>
      <c r="L114" s="33"/>
      <c r="M114" s="33"/>
      <c r="N114" s="33"/>
      <c r="O114" s="33"/>
      <c r="P114" s="33"/>
      <c r="Q114" s="34">
        <v>1991</v>
      </c>
      <c r="R114" s="35">
        <v>11.209792290047998</v>
      </c>
      <c r="S114" s="36">
        <v>27.7</v>
      </c>
      <c r="T114" s="35">
        <v>32.272379326080006</v>
      </c>
      <c r="U114" s="35">
        <v>32.272379326080006</v>
      </c>
      <c r="V114" s="35">
        <v>347.37700000000001</v>
      </c>
      <c r="W114" s="37"/>
      <c r="X114" s="83">
        <v>0.3</v>
      </c>
      <c r="Y114" s="39">
        <v>2</v>
      </c>
      <c r="Z114" s="39">
        <v>3</v>
      </c>
      <c r="AA114" s="35">
        <v>10.757459775360001</v>
      </c>
      <c r="AB114" s="84">
        <v>115.79233333333333</v>
      </c>
      <c r="AC114" s="83">
        <v>0.2</v>
      </c>
      <c r="AD114" s="266">
        <v>371</v>
      </c>
      <c r="AE114" s="289">
        <v>38260</v>
      </c>
      <c r="AF114" s="215">
        <v>11.697409097681346</v>
      </c>
      <c r="AG114" s="215">
        <v>12.561847629999999</v>
      </c>
      <c r="AH114" s="86"/>
      <c r="AI114" s="225"/>
      <c r="AJ114" s="87" t="s">
        <v>78</v>
      </c>
      <c r="AK114" s="215">
        <v>10.811</v>
      </c>
      <c r="AL114" s="215">
        <v>11.61</v>
      </c>
      <c r="AM114" s="88"/>
      <c r="AN114" s="88"/>
      <c r="AO114" s="295">
        <v>40543</v>
      </c>
      <c r="AP114" s="215">
        <v>9.805382251606293</v>
      </c>
      <c r="AQ114" s="215">
        <v>10.53</v>
      </c>
      <c r="AR114" s="88"/>
      <c r="AS114" s="88" t="s">
        <v>74</v>
      </c>
      <c r="AT114" s="85" t="s">
        <v>706</v>
      </c>
      <c r="AU114" s="89" t="s">
        <v>138</v>
      </c>
      <c r="AV114" s="44">
        <v>0.1069705426356589</v>
      </c>
      <c r="AW114" s="44">
        <v>0.1069705426356589</v>
      </c>
      <c r="AX114" s="44">
        <v>9.5000710193154092E-2</v>
      </c>
      <c r="AY114" s="44">
        <v>0.58689059228703777</v>
      </c>
      <c r="AZ114" s="238" t="s">
        <v>716</v>
      </c>
      <c r="BA114" s="46">
        <v>0.66787082335876735</v>
      </c>
      <c r="BB114" s="238" t="s">
        <v>717</v>
      </c>
      <c r="BC114" s="46">
        <v>0.26619844897151607</v>
      </c>
      <c r="BD114" s="238" t="s">
        <v>718</v>
      </c>
      <c r="BE114" s="46">
        <v>6.5930727669716638E-2</v>
      </c>
      <c r="BF114" s="61">
        <v>1</v>
      </c>
      <c r="BG114" s="47">
        <v>6.284753407122353</v>
      </c>
      <c r="BH114" s="83">
        <v>0</v>
      </c>
      <c r="BI114" s="46">
        <v>0</v>
      </c>
      <c r="BJ114" s="46">
        <v>0</v>
      </c>
      <c r="BK114" s="46">
        <v>0</v>
      </c>
      <c r="BL114" s="46">
        <v>0</v>
      </c>
      <c r="BM114" s="46">
        <v>0.3321291766412327</v>
      </c>
      <c r="BN114" s="46">
        <v>0</v>
      </c>
      <c r="BO114" s="46">
        <v>0</v>
      </c>
      <c r="BP114" s="46">
        <v>0.66787082335876735</v>
      </c>
      <c r="BQ114" s="46">
        <v>0</v>
      </c>
      <c r="BR114" s="46">
        <v>0</v>
      </c>
      <c r="BS114" s="88" t="s">
        <v>128</v>
      </c>
      <c r="BT114" s="51">
        <v>1.02</v>
      </c>
      <c r="BU114" s="51">
        <v>1</v>
      </c>
      <c r="BV114" s="91"/>
      <c r="BW114" s="91"/>
    </row>
    <row r="115" spans="1:75" s="92" customFormat="1" ht="45">
      <c r="A115" s="27" t="s">
        <v>719</v>
      </c>
      <c r="B115" s="28" t="s">
        <v>50</v>
      </c>
      <c r="C115" s="28" t="s">
        <v>703</v>
      </c>
      <c r="D115" s="28" t="s">
        <v>498</v>
      </c>
      <c r="E115" s="27" t="s">
        <v>720</v>
      </c>
      <c r="F115" s="28" t="s">
        <v>695</v>
      </c>
      <c r="G115" s="28" t="s">
        <v>362</v>
      </c>
      <c r="H115" s="28" t="s">
        <v>98</v>
      </c>
      <c r="I115" s="61">
        <v>1</v>
      </c>
      <c r="J115" s="28" t="s">
        <v>74</v>
      </c>
      <c r="K115" s="34" t="s">
        <v>705</v>
      </c>
      <c r="L115" s="34"/>
      <c r="M115" s="34"/>
      <c r="N115" s="34"/>
      <c r="O115" s="34"/>
      <c r="P115" s="34"/>
      <c r="Q115" s="34">
        <v>1990</v>
      </c>
      <c r="R115" s="84">
        <v>7.8832763108351998</v>
      </c>
      <c r="S115" s="34">
        <v>19.48</v>
      </c>
      <c r="T115" s="84">
        <v>27.870912000000001</v>
      </c>
      <c r="U115" s="35">
        <v>27.870912000000001</v>
      </c>
      <c r="V115" s="34">
        <v>300</v>
      </c>
      <c r="W115" s="37"/>
      <c r="X115" s="34">
        <v>0.7</v>
      </c>
      <c r="Y115" s="34">
        <v>1</v>
      </c>
      <c r="Z115" s="34">
        <v>1</v>
      </c>
      <c r="AA115" s="84">
        <v>27.870912000000001</v>
      </c>
      <c r="AB115" s="34">
        <v>300</v>
      </c>
      <c r="AC115" s="34">
        <v>0</v>
      </c>
      <c r="AD115" s="273">
        <v>134.4</v>
      </c>
      <c r="AE115" s="289">
        <v>38260</v>
      </c>
      <c r="AF115" s="215">
        <v>9.5689111276655172</v>
      </c>
      <c r="AG115" s="215">
        <v>10.276053659999999</v>
      </c>
      <c r="AH115" s="34"/>
      <c r="AI115" s="260"/>
      <c r="AJ115" s="34" t="s">
        <v>78</v>
      </c>
      <c r="AK115" s="215">
        <v>8.7319999999999993</v>
      </c>
      <c r="AL115" s="215">
        <v>9.3770000000000007</v>
      </c>
      <c r="AM115" s="34"/>
      <c r="AN115" s="34"/>
      <c r="AO115" s="289">
        <v>40359</v>
      </c>
      <c r="AP115" s="215">
        <v>8.5669056709190787</v>
      </c>
      <c r="AQ115" s="215">
        <v>9.1999999999999993</v>
      </c>
      <c r="AR115" s="34"/>
      <c r="AS115" s="261" t="s">
        <v>74</v>
      </c>
      <c r="AT115" s="34" t="s">
        <v>691</v>
      </c>
      <c r="AU115" s="34" t="s">
        <v>138</v>
      </c>
      <c r="AV115" s="44">
        <v>9.540632152588556E-2</v>
      </c>
      <c r="AW115" s="44">
        <v>9.540632152588556E-2</v>
      </c>
      <c r="AX115" s="44">
        <v>8.9966689780644524E-2</v>
      </c>
      <c r="AY115" s="44">
        <v>-0.17744609891681218</v>
      </c>
      <c r="AZ115" s="262" t="s">
        <v>721</v>
      </c>
      <c r="BA115" s="46">
        <v>1</v>
      </c>
      <c r="BB115" s="262"/>
      <c r="BC115" s="46"/>
      <c r="BD115" s="263"/>
      <c r="BE115" s="46"/>
      <c r="BF115" s="61">
        <v>1</v>
      </c>
      <c r="BG115" s="47">
        <v>3.3374401095140316</v>
      </c>
      <c r="BH115" s="34">
        <v>0</v>
      </c>
      <c r="BI115" s="46">
        <v>0</v>
      </c>
      <c r="BJ115" s="46">
        <v>0</v>
      </c>
      <c r="BK115" s="46">
        <v>0</v>
      </c>
      <c r="BL115" s="46">
        <v>1</v>
      </c>
      <c r="BM115" s="46">
        <v>0</v>
      </c>
      <c r="BN115" s="46">
        <v>0</v>
      </c>
      <c r="BO115" s="46">
        <v>0</v>
      </c>
      <c r="BP115" s="46">
        <v>0</v>
      </c>
      <c r="BQ115" s="46">
        <v>0</v>
      </c>
      <c r="BR115" s="46">
        <v>0</v>
      </c>
      <c r="BS115" s="34" t="s">
        <v>128</v>
      </c>
      <c r="BT115" s="51">
        <v>0.86</v>
      </c>
      <c r="BU115" s="51">
        <v>0.85</v>
      </c>
      <c r="BV115" s="34"/>
      <c r="BW115" s="34"/>
    </row>
    <row r="116" spans="1:75" s="102" customFormat="1">
      <c r="A116" s="64" t="s">
        <v>722</v>
      </c>
      <c r="B116" s="65" t="s">
        <v>50</v>
      </c>
      <c r="C116" s="65" t="s">
        <v>703</v>
      </c>
      <c r="D116" s="65" t="s">
        <v>498</v>
      </c>
      <c r="E116" s="64" t="s">
        <v>1229</v>
      </c>
      <c r="F116" s="65" t="s">
        <v>695</v>
      </c>
      <c r="G116" s="64"/>
      <c r="H116" s="64"/>
      <c r="I116" s="66"/>
      <c r="J116" s="67"/>
      <c r="K116" s="68"/>
      <c r="L116" s="68"/>
      <c r="M116" s="68"/>
      <c r="N116" s="68"/>
      <c r="O116" s="68"/>
      <c r="P116" s="68"/>
      <c r="Q116" s="69"/>
      <c r="R116" s="70"/>
      <c r="S116" s="71"/>
      <c r="T116" s="70"/>
      <c r="U116" s="70"/>
      <c r="V116" s="70"/>
      <c r="W116" s="73"/>
      <c r="X116" s="94"/>
      <c r="Y116" s="75"/>
      <c r="Z116" s="75"/>
      <c r="AA116" s="70"/>
      <c r="AB116" s="95"/>
      <c r="AC116" s="94"/>
      <c r="AD116" s="271"/>
      <c r="AE116" s="290"/>
      <c r="AF116" s="217"/>
      <c r="AG116" s="217"/>
      <c r="AH116" s="96"/>
      <c r="AI116" s="226"/>
      <c r="AJ116" s="97"/>
      <c r="AK116" s="217"/>
      <c r="AL116" s="217"/>
      <c r="AM116" s="98"/>
      <c r="AN116" s="98"/>
      <c r="AO116" s="296"/>
      <c r="AP116" s="217"/>
      <c r="AQ116" s="217"/>
      <c r="AR116" s="98"/>
      <c r="AS116" s="98"/>
      <c r="AT116" s="97"/>
      <c r="AU116" s="99"/>
      <c r="AV116" s="44"/>
      <c r="AW116" s="44"/>
      <c r="AX116" s="282"/>
      <c r="AY116" s="282"/>
      <c r="AZ116" s="239"/>
      <c r="BA116" s="80"/>
      <c r="BB116" s="239"/>
      <c r="BC116" s="80"/>
      <c r="BD116" s="239"/>
      <c r="BE116" s="80"/>
      <c r="BF116" s="66"/>
      <c r="BG116" s="47"/>
      <c r="BH116" s="94"/>
      <c r="BI116" s="80"/>
      <c r="BJ116" s="80"/>
      <c r="BK116" s="80"/>
      <c r="BL116" s="80"/>
      <c r="BM116" s="80"/>
      <c r="BN116" s="80"/>
      <c r="BO116" s="80"/>
      <c r="BP116" s="80"/>
      <c r="BQ116" s="80"/>
      <c r="BR116" s="80"/>
      <c r="BS116" s="98"/>
      <c r="BT116" s="77">
        <v>0</v>
      </c>
      <c r="BU116" s="77">
        <v>0</v>
      </c>
      <c r="BV116" s="101"/>
      <c r="BW116" s="101"/>
    </row>
    <row r="117" spans="1:75" s="102" customFormat="1">
      <c r="A117" s="64" t="s">
        <v>723</v>
      </c>
      <c r="B117" s="65" t="s">
        <v>50</v>
      </c>
      <c r="C117" s="65" t="s">
        <v>703</v>
      </c>
      <c r="D117" s="65" t="s">
        <v>498</v>
      </c>
      <c r="E117" s="64" t="s">
        <v>1230</v>
      </c>
      <c r="F117" s="65" t="s">
        <v>695</v>
      </c>
      <c r="G117" s="64"/>
      <c r="H117" s="64"/>
      <c r="I117" s="66"/>
      <c r="J117" s="67"/>
      <c r="K117" s="68"/>
      <c r="L117" s="68"/>
      <c r="M117" s="68"/>
      <c r="N117" s="68"/>
      <c r="O117" s="68"/>
      <c r="P117" s="68"/>
      <c r="Q117" s="69"/>
      <c r="R117" s="70"/>
      <c r="S117" s="71"/>
      <c r="T117" s="70"/>
      <c r="U117" s="70"/>
      <c r="V117" s="70"/>
      <c r="W117" s="73"/>
      <c r="X117" s="94"/>
      <c r="Y117" s="75"/>
      <c r="Z117" s="75"/>
      <c r="AA117" s="70"/>
      <c r="AB117" s="95"/>
      <c r="AC117" s="94"/>
      <c r="AD117" s="271"/>
      <c r="AE117" s="290"/>
      <c r="AF117" s="217"/>
      <c r="AG117" s="217"/>
      <c r="AH117" s="96"/>
      <c r="AI117" s="226"/>
      <c r="AJ117" s="97"/>
      <c r="AK117" s="217"/>
      <c r="AL117" s="217"/>
      <c r="AM117" s="98"/>
      <c r="AN117" s="98"/>
      <c r="AO117" s="296"/>
      <c r="AP117" s="217"/>
      <c r="AQ117" s="217"/>
      <c r="AR117" s="98"/>
      <c r="AS117" s="98"/>
      <c r="AT117" s="97"/>
      <c r="AU117" s="99"/>
      <c r="AV117" s="44"/>
      <c r="AW117" s="44"/>
      <c r="AX117" s="282"/>
      <c r="AY117" s="282"/>
      <c r="AZ117" s="239"/>
      <c r="BA117" s="80"/>
      <c r="BB117" s="239"/>
      <c r="BC117" s="80"/>
      <c r="BD117" s="239"/>
      <c r="BE117" s="80"/>
      <c r="BF117" s="66"/>
      <c r="BG117" s="47"/>
      <c r="BH117" s="94"/>
      <c r="BI117" s="80"/>
      <c r="BJ117" s="80"/>
      <c r="BK117" s="80"/>
      <c r="BL117" s="80"/>
      <c r="BM117" s="80"/>
      <c r="BN117" s="80"/>
      <c r="BO117" s="80"/>
      <c r="BP117" s="80"/>
      <c r="BQ117" s="80"/>
      <c r="BR117" s="80"/>
      <c r="BS117" s="98"/>
      <c r="BT117" s="77">
        <v>0.27</v>
      </c>
      <c r="BU117" s="77">
        <v>0.27</v>
      </c>
      <c r="BV117" s="101"/>
      <c r="BW117" s="101"/>
    </row>
    <row r="118" spans="1:75" s="102" customFormat="1">
      <c r="A118" s="64" t="s">
        <v>724</v>
      </c>
      <c r="B118" s="65" t="s">
        <v>50</v>
      </c>
      <c r="C118" s="65" t="s">
        <v>611</v>
      </c>
      <c r="D118" s="65" t="s">
        <v>498</v>
      </c>
      <c r="E118" s="64" t="s">
        <v>1230</v>
      </c>
      <c r="F118" s="65" t="s">
        <v>695</v>
      </c>
      <c r="G118" s="64"/>
      <c r="H118" s="64"/>
      <c r="I118" s="66"/>
      <c r="J118" s="67"/>
      <c r="K118" s="68"/>
      <c r="L118" s="68"/>
      <c r="M118" s="68"/>
      <c r="N118" s="68"/>
      <c r="O118" s="68"/>
      <c r="P118" s="68"/>
      <c r="Q118" s="69"/>
      <c r="R118" s="70"/>
      <c r="S118" s="71"/>
      <c r="T118" s="70"/>
      <c r="U118" s="70"/>
      <c r="V118" s="70"/>
      <c r="W118" s="73"/>
      <c r="X118" s="94"/>
      <c r="Y118" s="75"/>
      <c r="Z118" s="75"/>
      <c r="AA118" s="70"/>
      <c r="AB118" s="95"/>
      <c r="AC118" s="94"/>
      <c r="AD118" s="271"/>
      <c r="AE118" s="290"/>
      <c r="AF118" s="217"/>
      <c r="AG118" s="217"/>
      <c r="AH118" s="96"/>
      <c r="AI118" s="226"/>
      <c r="AJ118" s="97"/>
      <c r="AK118" s="217"/>
      <c r="AL118" s="217"/>
      <c r="AM118" s="98"/>
      <c r="AN118" s="98"/>
      <c r="AO118" s="296"/>
      <c r="AP118" s="217"/>
      <c r="AQ118" s="217"/>
      <c r="AR118" s="98"/>
      <c r="AS118" s="98"/>
      <c r="AT118" s="97"/>
      <c r="AU118" s="99"/>
      <c r="AV118" s="44"/>
      <c r="AW118" s="44"/>
      <c r="AX118" s="282"/>
      <c r="AY118" s="282"/>
      <c r="AZ118" s="239"/>
      <c r="BA118" s="80"/>
      <c r="BB118" s="239"/>
      <c r="BC118" s="80"/>
      <c r="BD118" s="239"/>
      <c r="BE118" s="80"/>
      <c r="BF118" s="66"/>
      <c r="BG118" s="47"/>
      <c r="BH118" s="94"/>
      <c r="BI118" s="80"/>
      <c r="BJ118" s="80"/>
      <c r="BK118" s="80"/>
      <c r="BL118" s="80"/>
      <c r="BM118" s="80"/>
      <c r="BN118" s="80"/>
      <c r="BO118" s="80"/>
      <c r="BP118" s="80"/>
      <c r="BQ118" s="80"/>
      <c r="BR118" s="80"/>
      <c r="BS118" s="98"/>
      <c r="BT118" s="77">
        <v>0.22</v>
      </c>
      <c r="BU118" s="77">
        <v>0.22</v>
      </c>
      <c r="BV118" s="101"/>
      <c r="BW118" s="101"/>
    </row>
    <row r="119" spans="1:75" s="92" customFormat="1" ht="45">
      <c r="A119" s="27" t="s">
        <v>725</v>
      </c>
      <c r="B119" s="28" t="s">
        <v>50</v>
      </c>
      <c r="C119" s="28" t="s">
        <v>611</v>
      </c>
      <c r="D119" s="28" t="s">
        <v>498</v>
      </c>
      <c r="E119" s="27" t="s">
        <v>726</v>
      </c>
      <c r="F119" s="28" t="s">
        <v>613</v>
      </c>
      <c r="G119" s="27" t="s">
        <v>362</v>
      </c>
      <c r="H119" s="27" t="s">
        <v>98</v>
      </c>
      <c r="I119" s="61">
        <v>1</v>
      </c>
      <c r="J119" s="30" t="s">
        <v>74</v>
      </c>
      <c r="K119" s="33" t="s">
        <v>727</v>
      </c>
      <c r="L119" s="33"/>
      <c r="M119" s="33"/>
      <c r="N119" s="33"/>
      <c r="O119" s="33"/>
      <c r="P119" s="33"/>
      <c r="Q119" s="34">
        <v>1988</v>
      </c>
      <c r="R119" s="35">
        <v>5.018101963776</v>
      </c>
      <c r="S119" s="36">
        <v>12.4</v>
      </c>
      <c r="T119" s="35">
        <v>14.195584512000002</v>
      </c>
      <c r="U119" s="35">
        <v>14.195584512000002</v>
      </c>
      <c r="V119" s="35">
        <v>152.80000000000001</v>
      </c>
      <c r="W119" s="37"/>
      <c r="X119" s="83">
        <v>0.3</v>
      </c>
      <c r="Y119" s="39">
        <v>1</v>
      </c>
      <c r="Z119" s="39">
        <v>2</v>
      </c>
      <c r="AA119" s="35">
        <v>7.0977922560000009</v>
      </c>
      <c r="AB119" s="84">
        <v>76.400000000000006</v>
      </c>
      <c r="AC119" s="83">
        <v>0.1</v>
      </c>
      <c r="AD119" s="266">
        <v>390</v>
      </c>
      <c r="AE119" s="289">
        <v>38260</v>
      </c>
      <c r="AF119" s="215">
        <v>4.2361434491107168</v>
      </c>
      <c r="AG119" s="215">
        <v>4.549194449999999</v>
      </c>
      <c r="AH119" s="86"/>
      <c r="AI119" s="225"/>
      <c r="AJ119" s="87" t="s">
        <v>78</v>
      </c>
      <c r="AK119" s="215">
        <v>1.9319999999999999</v>
      </c>
      <c r="AL119" s="215">
        <v>2.0750000000000002</v>
      </c>
      <c r="AM119" s="88"/>
      <c r="AN119" s="88"/>
      <c r="AO119" s="295">
        <v>40543</v>
      </c>
      <c r="AP119" s="215">
        <v>2.4210820374336528</v>
      </c>
      <c r="AQ119" s="215">
        <v>2.6</v>
      </c>
      <c r="AR119" s="88"/>
      <c r="AS119" s="88" t="s">
        <v>74</v>
      </c>
      <c r="AT119" s="87" t="s">
        <v>691</v>
      </c>
      <c r="AU119" s="89" t="s">
        <v>138</v>
      </c>
      <c r="AV119" s="44">
        <v>0.11591081459136948</v>
      </c>
      <c r="AW119" s="44"/>
      <c r="AX119" s="44">
        <v>0.105</v>
      </c>
      <c r="AY119" s="44">
        <v>0</v>
      </c>
      <c r="AZ119" s="238"/>
      <c r="BA119" s="46"/>
      <c r="BB119" s="238"/>
      <c r="BC119" s="46"/>
      <c r="BD119" s="238"/>
      <c r="BE119" s="46"/>
      <c r="BF119" s="61">
        <v>0</v>
      </c>
      <c r="BG119" s="47"/>
      <c r="BH119" s="83">
        <v>1</v>
      </c>
      <c r="BI119" s="46">
        <v>0</v>
      </c>
      <c r="BJ119" s="46">
        <v>0</v>
      </c>
      <c r="BK119" s="46">
        <v>0</v>
      </c>
      <c r="BL119" s="46">
        <v>0</v>
      </c>
      <c r="BM119" s="46">
        <v>0</v>
      </c>
      <c r="BN119" s="46">
        <v>0</v>
      </c>
      <c r="BO119" s="46">
        <v>0</v>
      </c>
      <c r="BP119" s="46">
        <v>0</v>
      </c>
      <c r="BQ119" s="46">
        <v>0</v>
      </c>
      <c r="BR119" s="46">
        <v>0</v>
      </c>
      <c r="BS119" s="88" t="s">
        <v>128</v>
      </c>
      <c r="BT119" s="51">
        <v>-0.19</v>
      </c>
      <c r="BU119" s="51">
        <v>-0.19</v>
      </c>
      <c r="BV119" s="91"/>
      <c r="BW119" s="91"/>
    </row>
    <row r="120" spans="1:75" s="92" customFormat="1" ht="60">
      <c r="A120" s="27" t="s">
        <v>728</v>
      </c>
      <c r="B120" s="28" t="s">
        <v>50</v>
      </c>
      <c r="C120" s="28" t="s">
        <v>611</v>
      </c>
      <c r="D120" s="28" t="s">
        <v>498</v>
      </c>
      <c r="E120" s="27" t="s">
        <v>729</v>
      </c>
      <c r="F120" s="28" t="s">
        <v>613</v>
      </c>
      <c r="G120" s="27" t="s">
        <v>362</v>
      </c>
      <c r="H120" s="27" t="s">
        <v>98</v>
      </c>
      <c r="I120" s="61">
        <v>1</v>
      </c>
      <c r="J120" s="30" t="s">
        <v>74</v>
      </c>
      <c r="K120" s="33" t="s">
        <v>730</v>
      </c>
      <c r="L120" s="33"/>
      <c r="M120" s="33"/>
      <c r="N120" s="33"/>
      <c r="O120" s="33"/>
      <c r="P120" s="33"/>
      <c r="Q120" s="34">
        <v>1980</v>
      </c>
      <c r="R120" s="35">
        <v>15.7665526216704</v>
      </c>
      <c r="S120" s="36">
        <v>38.96</v>
      </c>
      <c r="T120" s="35">
        <v>66.676511808000015</v>
      </c>
      <c r="U120" s="35">
        <v>66.676511808000015</v>
      </c>
      <c r="V120" s="35">
        <v>717.7</v>
      </c>
      <c r="W120" s="37"/>
      <c r="X120" s="83">
        <v>0.42</v>
      </c>
      <c r="Y120" s="39">
        <v>4</v>
      </c>
      <c r="Z120" s="39">
        <v>14</v>
      </c>
      <c r="AA120" s="35">
        <v>4.7626079862857154</v>
      </c>
      <c r="AB120" s="84">
        <v>51.26428571428572</v>
      </c>
      <c r="AC120" s="83">
        <v>0.156</v>
      </c>
      <c r="AD120" s="266">
        <v>494</v>
      </c>
      <c r="AE120" s="289">
        <v>38260</v>
      </c>
      <c r="AF120" s="215">
        <v>24.767057416891703</v>
      </c>
      <c r="AG120" s="215">
        <v>26.597342960000002</v>
      </c>
      <c r="AH120" s="86"/>
      <c r="AI120" s="225"/>
      <c r="AJ120" s="87" t="s">
        <v>78</v>
      </c>
      <c r="AK120" s="215">
        <v>16.84</v>
      </c>
      <c r="AL120" s="215">
        <v>18.085000000000001</v>
      </c>
      <c r="AM120" s="88"/>
      <c r="AN120" s="88"/>
      <c r="AO120" s="295">
        <v>40543</v>
      </c>
      <c r="AP120" s="215">
        <v>16.678602290716082</v>
      </c>
      <c r="AQ120" s="215">
        <v>17.911151</v>
      </c>
      <c r="AR120" s="88"/>
      <c r="AS120" s="88" t="s">
        <v>74</v>
      </c>
      <c r="AT120" s="87" t="s">
        <v>691</v>
      </c>
      <c r="AU120" s="89" t="s">
        <v>138</v>
      </c>
      <c r="AV120" s="44">
        <v>0.1054472326706072</v>
      </c>
      <c r="AW120" s="44">
        <v>0.1054472326706072</v>
      </c>
      <c r="AX120" s="44">
        <v>0.10253798246389864</v>
      </c>
      <c r="AY120" s="44">
        <v>0.36701431315098842</v>
      </c>
      <c r="AZ120" s="238" t="s">
        <v>1166</v>
      </c>
      <c r="BA120" s="46">
        <v>0.25770024540561953</v>
      </c>
      <c r="BB120" s="238" t="s">
        <v>1167</v>
      </c>
      <c r="BC120" s="46">
        <v>0.25484893079507709</v>
      </c>
      <c r="BD120" s="238" t="s">
        <v>731</v>
      </c>
      <c r="BE120" s="46">
        <v>0.23223088438325817</v>
      </c>
      <c r="BF120" s="61">
        <v>1</v>
      </c>
      <c r="BG120" s="47">
        <v>3.0531703819229725</v>
      </c>
      <c r="BH120" s="83">
        <v>0</v>
      </c>
      <c r="BI120" s="46">
        <v>1.4385390371561514E-2</v>
      </c>
      <c r="BJ120" s="46">
        <v>0.25770024540561953</v>
      </c>
      <c r="BK120" s="46">
        <v>0.24083454904448368</v>
      </c>
      <c r="BL120" s="46">
        <v>0.23223088438325817</v>
      </c>
      <c r="BM120" s="46">
        <v>0.21091020287677922</v>
      </c>
      <c r="BN120" s="46">
        <v>0</v>
      </c>
      <c r="BO120" s="46">
        <v>4.3938727918297837E-2</v>
      </c>
      <c r="BP120" s="46">
        <v>0</v>
      </c>
      <c r="BQ120" s="46">
        <v>0</v>
      </c>
      <c r="BR120" s="46">
        <v>0</v>
      </c>
      <c r="BS120" s="88" t="s">
        <v>128</v>
      </c>
      <c r="BT120" s="51">
        <v>2.52</v>
      </c>
      <c r="BU120" s="51">
        <v>2.4900000000000002</v>
      </c>
      <c r="BV120" s="91"/>
      <c r="BW120" s="91"/>
    </row>
    <row r="121" spans="1:75" s="92" customFormat="1" ht="30">
      <c r="A121" s="27" t="s">
        <v>732</v>
      </c>
      <c r="B121" s="28" t="s">
        <v>50</v>
      </c>
      <c r="C121" s="28" t="s">
        <v>611</v>
      </c>
      <c r="D121" s="28" t="s">
        <v>498</v>
      </c>
      <c r="E121" s="27" t="s">
        <v>733</v>
      </c>
      <c r="F121" s="28" t="s">
        <v>613</v>
      </c>
      <c r="G121" s="27" t="s">
        <v>299</v>
      </c>
      <c r="H121" s="27" t="s">
        <v>98</v>
      </c>
      <c r="I121" s="61">
        <v>1</v>
      </c>
      <c r="J121" s="30" t="s">
        <v>74</v>
      </c>
      <c r="K121" s="33" t="s">
        <v>734</v>
      </c>
      <c r="L121" s="33"/>
      <c r="M121" s="33"/>
      <c r="N121" s="33"/>
      <c r="O121" s="33"/>
      <c r="P121" s="33"/>
      <c r="Q121" s="34">
        <v>1995</v>
      </c>
      <c r="R121" s="35">
        <v>7.0819987391999994</v>
      </c>
      <c r="S121" s="36">
        <v>17.5</v>
      </c>
      <c r="T121" s="35">
        <v>14.55242508864</v>
      </c>
      <c r="U121" s="35">
        <v>14.55242508864</v>
      </c>
      <c r="V121" s="35">
        <v>156.64099999999999</v>
      </c>
      <c r="W121" s="37"/>
      <c r="X121" s="83">
        <v>0.5</v>
      </c>
      <c r="Y121" s="39">
        <v>2</v>
      </c>
      <c r="Z121" s="39">
        <v>4</v>
      </c>
      <c r="AA121" s="35">
        <v>3.6381062721599999</v>
      </c>
      <c r="AB121" s="84">
        <v>39.160249999999998</v>
      </c>
      <c r="AC121" s="83">
        <v>0.1</v>
      </c>
      <c r="AD121" s="266">
        <v>229.3</v>
      </c>
      <c r="AE121" s="289">
        <v>38260</v>
      </c>
      <c r="AF121" s="215">
        <v>4.7843364093491019</v>
      </c>
      <c r="AG121" s="215">
        <v>5.1378988700000008</v>
      </c>
      <c r="AH121" s="86"/>
      <c r="AI121" s="225"/>
      <c r="AJ121" s="87" t="s">
        <v>78</v>
      </c>
      <c r="AK121" s="215">
        <v>1.8859999999999999</v>
      </c>
      <c r="AL121" s="215">
        <v>2.0249999999999999</v>
      </c>
      <c r="AM121" s="88"/>
      <c r="AN121" s="88"/>
      <c r="AO121" s="295">
        <v>40543</v>
      </c>
      <c r="AP121" s="215">
        <v>2.3717292112859671</v>
      </c>
      <c r="AQ121" s="215">
        <v>2.5470000000000002</v>
      </c>
      <c r="AR121" s="88"/>
      <c r="AS121" s="88" t="s">
        <v>74</v>
      </c>
      <c r="AT121" s="87" t="s">
        <v>691</v>
      </c>
      <c r="AU121" s="89" t="s">
        <v>138</v>
      </c>
      <c r="AV121" s="44">
        <v>0.10662554555263881</v>
      </c>
      <c r="AW121" s="44"/>
      <c r="AX121" s="44">
        <v>0.105</v>
      </c>
      <c r="AY121" s="44">
        <v>0</v>
      </c>
      <c r="AZ121" s="238"/>
      <c r="BA121" s="46"/>
      <c r="BB121" s="238"/>
      <c r="BC121" s="46"/>
      <c r="BD121" s="238"/>
      <c r="BE121" s="46"/>
      <c r="BF121" s="61">
        <v>0</v>
      </c>
      <c r="BG121" s="47"/>
      <c r="BH121" s="83">
        <v>1</v>
      </c>
      <c r="BI121" s="46">
        <v>0</v>
      </c>
      <c r="BJ121" s="46">
        <v>0</v>
      </c>
      <c r="BK121" s="46">
        <v>0</v>
      </c>
      <c r="BL121" s="46">
        <v>0</v>
      </c>
      <c r="BM121" s="46">
        <v>0</v>
      </c>
      <c r="BN121" s="46">
        <v>0</v>
      </c>
      <c r="BO121" s="46">
        <v>0</v>
      </c>
      <c r="BP121" s="46">
        <v>0</v>
      </c>
      <c r="BQ121" s="46">
        <v>0</v>
      </c>
      <c r="BR121" s="46">
        <v>0</v>
      </c>
      <c r="BS121" s="88" t="s">
        <v>128</v>
      </c>
      <c r="BT121" s="51">
        <v>0.02</v>
      </c>
      <c r="BU121" s="51">
        <v>0.02</v>
      </c>
      <c r="BV121" s="91"/>
      <c r="BW121" s="91"/>
    </row>
    <row r="122" spans="1:75" s="102" customFormat="1">
      <c r="A122" s="64" t="s">
        <v>735</v>
      </c>
      <c r="B122" s="65" t="s">
        <v>50</v>
      </c>
      <c r="C122" s="65" t="s">
        <v>611</v>
      </c>
      <c r="D122" s="65" t="s">
        <v>498</v>
      </c>
      <c r="E122" s="64" t="s">
        <v>1231</v>
      </c>
      <c r="F122" s="65" t="s">
        <v>613</v>
      </c>
      <c r="G122" s="64"/>
      <c r="H122" s="64"/>
      <c r="I122" s="66"/>
      <c r="J122" s="67"/>
      <c r="K122" s="68"/>
      <c r="L122" s="68"/>
      <c r="M122" s="68"/>
      <c r="N122" s="68"/>
      <c r="O122" s="68"/>
      <c r="P122" s="68"/>
      <c r="Q122" s="69"/>
      <c r="R122" s="70"/>
      <c r="S122" s="71"/>
      <c r="T122" s="70"/>
      <c r="U122" s="70"/>
      <c r="V122" s="70"/>
      <c r="W122" s="73"/>
      <c r="X122" s="94"/>
      <c r="Y122" s="75"/>
      <c r="Z122" s="75"/>
      <c r="AA122" s="70"/>
      <c r="AB122" s="95"/>
      <c r="AC122" s="94"/>
      <c r="AD122" s="271"/>
      <c r="AE122" s="290"/>
      <c r="AF122" s="217"/>
      <c r="AG122" s="217"/>
      <c r="AH122" s="96"/>
      <c r="AI122" s="226"/>
      <c r="AJ122" s="97"/>
      <c r="AK122" s="217"/>
      <c r="AL122" s="217"/>
      <c r="AM122" s="98"/>
      <c r="AN122" s="98"/>
      <c r="AO122" s="296"/>
      <c r="AP122" s="217"/>
      <c r="AQ122" s="217"/>
      <c r="AR122" s="98"/>
      <c r="AS122" s="98"/>
      <c r="AT122" s="97"/>
      <c r="AU122" s="99"/>
      <c r="AV122" s="44"/>
      <c r="AW122" s="44"/>
      <c r="AX122" s="282"/>
      <c r="AY122" s="282"/>
      <c r="AZ122" s="239"/>
      <c r="BA122" s="80"/>
      <c r="BB122" s="239"/>
      <c r="BC122" s="80"/>
      <c r="BD122" s="239"/>
      <c r="BE122" s="80"/>
      <c r="BF122" s="66"/>
      <c r="BG122" s="47"/>
      <c r="BH122" s="94"/>
      <c r="BI122" s="80"/>
      <c r="BJ122" s="80"/>
      <c r="BK122" s="80"/>
      <c r="BL122" s="80"/>
      <c r="BM122" s="80"/>
      <c r="BN122" s="80"/>
      <c r="BO122" s="80"/>
      <c r="BP122" s="80"/>
      <c r="BQ122" s="80"/>
      <c r="BR122" s="80"/>
      <c r="BS122" s="98"/>
      <c r="BT122" s="77">
        <v>0</v>
      </c>
      <c r="BU122" s="77">
        <v>0</v>
      </c>
      <c r="BV122" s="101"/>
      <c r="BW122" s="101"/>
    </row>
    <row r="123" spans="1:75" s="102" customFormat="1">
      <c r="A123" s="64" t="s">
        <v>736</v>
      </c>
      <c r="B123" s="65" t="s">
        <v>50</v>
      </c>
      <c r="C123" s="65" t="s">
        <v>611</v>
      </c>
      <c r="D123" s="65" t="s">
        <v>498</v>
      </c>
      <c r="E123" s="64" t="s">
        <v>1232</v>
      </c>
      <c r="F123" s="65" t="s">
        <v>613</v>
      </c>
      <c r="G123" s="64"/>
      <c r="H123" s="64"/>
      <c r="I123" s="66"/>
      <c r="J123" s="67"/>
      <c r="K123" s="68"/>
      <c r="L123" s="68"/>
      <c r="M123" s="68"/>
      <c r="N123" s="68"/>
      <c r="O123" s="68"/>
      <c r="P123" s="68"/>
      <c r="Q123" s="69"/>
      <c r="R123" s="70"/>
      <c r="S123" s="71"/>
      <c r="T123" s="70"/>
      <c r="U123" s="70"/>
      <c r="V123" s="70"/>
      <c r="W123" s="73"/>
      <c r="X123" s="94"/>
      <c r="Y123" s="75"/>
      <c r="Z123" s="75"/>
      <c r="AA123" s="70"/>
      <c r="AB123" s="95"/>
      <c r="AC123" s="94"/>
      <c r="AD123" s="271"/>
      <c r="AE123" s="290"/>
      <c r="AF123" s="217"/>
      <c r="AG123" s="217"/>
      <c r="AH123" s="96"/>
      <c r="AI123" s="226"/>
      <c r="AJ123" s="97"/>
      <c r="AK123" s="217"/>
      <c r="AL123" s="217"/>
      <c r="AM123" s="98"/>
      <c r="AN123" s="98"/>
      <c r="AO123" s="296"/>
      <c r="AP123" s="217"/>
      <c r="AQ123" s="217"/>
      <c r="AR123" s="98"/>
      <c r="AS123" s="98"/>
      <c r="AT123" s="97"/>
      <c r="AU123" s="99"/>
      <c r="AV123" s="44"/>
      <c r="AW123" s="44"/>
      <c r="AX123" s="282"/>
      <c r="AY123" s="282"/>
      <c r="AZ123" s="239"/>
      <c r="BA123" s="80"/>
      <c r="BB123" s="239"/>
      <c r="BC123" s="80"/>
      <c r="BD123" s="239"/>
      <c r="BE123" s="80"/>
      <c r="BF123" s="66"/>
      <c r="BG123" s="47"/>
      <c r="BH123" s="94"/>
      <c r="BI123" s="80"/>
      <c r="BJ123" s="80"/>
      <c r="BK123" s="80"/>
      <c r="BL123" s="80"/>
      <c r="BM123" s="80"/>
      <c r="BN123" s="80"/>
      <c r="BO123" s="80"/>
      <c r="BP123" s="80"/>
      <c r="BQ123" s="80"/>
      <c r="BR123" s="80"/>
      <c r="BS123" s="98"/>
      <c r="BT123" s="77">
        <v>0</v>
      </c>
      <c r="BU123" s="77">
        <v>0</v>
      </c>
      <c r="BV123" s="101"/>
      <c r="BW123" s="101"/>
    </row>
    <row r="124" spans="1:75" s="92" customFormat="1" ht="75">
      <c r="A124" s="27" t="s">
        <v>737</v>
      </c>
      <c r="B124" s="28" t="s">
        <v>50</v>
      </c>
      <c r="C124" s="28" t="s">
        <v>738</v>
      </c>
      <c r="D124" s="28" t="s">
        <v>498</v>
      </c>
      <c r="E124" s="111" t="s">
        <v>739</v>
      </c>
      <c r="F124" s="28" t="s">
        <v>740</v>
      </c>
      <c r="G124" s="28" t="s">
        <v>121</v>
      </c>
      <c r="H124" s="28" t="s">
        <v>98</v>
      </c>
      <c r="I124" s="61">
        <v>1</v>
      </c>
      <c r="J124" s="28" t="s">
        <v>74</v>
      </c>
      <c r="K124" s="34" t="s">
        <v>741</v>
      </c>
      <c r="L124" s="34"/>
      <c r="M124" s="34"/>
      <c r="N124" s="34"/>
      <c r="O124" s="34"/>
      <c r="P124" s="34"/>
      <c r="Q124" s="34">
        <v>1979</v>
      </c>
      <c r="R124" s="84">
        <v>2.9542051883519997</v>
      </c>
      <c r="S124" s="84">
        <v>7.3</v>
      </c>
      <c r="T124" s="84">
        <v>12.13527379392</v>
      </c>
      <c r="U124" s="35">
        <v>12.13527379392</v>
      </c>
      <c r="V124" s="84">
        <v>130.62299999999999</v>
      </c>
      <c r="W124" s="37"/>
      <c r="X124" s="34">
        <v>0.4</v>
      </c>
      <c r="Y124" s="34">
        <v>2</v>
      </c>
      <c r="Z124" s="34">
        <v>3</v>
      </c>
      <c r="AA124" s="115">
        <v>4.0450912646399999</v>
      </c>
      <c r="AB124" s="34">
        <v>43.540999999999997</v>
      </c>
      <c r="AC124" s="46">
        <v>0.5</v>
      </c>
      <c r="AD124" s="273">
        <v>274</v>
      </c>
      <c r="AE124" s="289">
        <v>38260</v>
      </c>
      <c r="AF124" s="215">
        <v>8.0421339510196468</v>
      </c>
      <c r="AG124" s="215">
        <v>8.6364476499999991</v>
      </c>
      <c r="AH124" s="34"/>
      <c r="AI124" s="260"/>
      <c r="AJ124" s="34" t="s">
        <v>78</v>
      </c>
      <c r="AK124" s="215">
        <v>6.1459999999999999</v>
      </c>
      <c r="AL124" s="215">
        <v>6.6</v>
      </c>
      <c r="AM124" s="34"/>
      <c r="AN124" s="34"/>
      <c r="AO124" s="289">
        <v>40724</v>
      </c>
      <c r="AP124" s="215">
        <v>6.1458236334854259</v>
      </c>
      <c r="AQ124" s="215">
        <v>6.6</v>
      </c>
      <c r="AR124" s="34"/>
      <c r="AS124" s="261" t="s">
        <v>74</v>
      </c>
      <c r="AT124" s="34" t="s">
        <v>742</v>
      </c>
      <c r="AU124" s="34" t="s">
        <v>138</v>
      </c>
      <c r="AV124" s="44">
        <v>7.7499999999999999E-2</v>
      </c>
      <c r="AW124" s="44">
        <v>1.9002121212121213E-2</v>
      </c>
      <c r="AX124" s="44">
        <v>0.09</v>
      </c>
      <c r="AY124" s="44">
        <v>-0.41825005044546992</v>
      </c>
      <c r="AZ124" s="262" t="s">
        <v>1165</v>
      </c>
      <c r="BA124" s="46">
        <v>0.37778558955802732</v>
      </c>
      <c r="BB124" s="262"/>
      <c r="BC124" s="46"/>
      <c r="BD124" s="263"/>
      <c r="BE124" s="46"/>
      <c r="BF124" s="61">
        <v>0.61042082940982834</v>
      </c>
      <c r="BG124" s="47">
        <v>5.0869267624914443</v>
      </c>
      <c r="BH124" s="46">
        <v>0.53494950774923311</v>
      </c>
      <c r="BI124" s="46">
        <v>0</v>
      </c>
      <c r="BJ124" s="46">
        <v>0</v>
      </c>
      <c r="BK124" s="46">
        <v>0</v>
      </c>
      <c r="BL124" s="46">
        <v>0</v>
      </c>
      <c r="BM124" s="46">
        <v>0</v>
      </c>
      <c r="BN124" s="46">
        <v>0.46505049225076706</v>
      </c>
      <c r="BO124" s="46">
        <v>0</v>
      </c>
      <c r="BP124" s="46">
        <v>0</v>
      </c>
      <c r="BQ124" s="46">
        <v>0</v>
      </c>
      <c r="BR124" s="46">
        <v>0</v>
      </c>
      <c r="BS124" s="34" t="s">
        <v>128</v>
      </c>
      <c r="BT124" s="51">
        <v>0.49</v>
      </c>
      <c r="BU124" s="51">
        <v>0.49</v>
      </c>
      <c r="BV124" s="34"/>
      <c r="BW124" s="34"/>
    </row>
    <row r="125" spans="1:75" s="92" customFormat="1" ht="60">
      <c r="A125" s="27" t="s">
        <v>743</v>
      </c>
      <c r="B125" s="28" t="s">
        <v>50</v>
      </c>
      <c r="C125" s="28" t="s">
        <v>738</v>
      </c>
      <c r="D125" s="28" t="s">
        <v>498</v>
      </c>
      <c r="E125" s="27" t="s">
        <v>744</v>
      </c>
      <c r="F125" s="28" t="s">
        <v>740</v>
      </c>
      <c r="G125" s="27" t="s">
        <v>362</v>
      </c>
      <c r="H125" s="27" t="s">
        <v>98</v>
      </c>
      <c r="I125" s="61">
        <v>1</v>
      </c>
      <c r="J125" s="30" t="s">
        <v>74</v>
      </c>
      <c r="K125" s="33" t="s">
        <v>745</v>
      </c>
      <c r="L125" s="33"/>
      <c r="M125" s="33"/>
      <c r="N125" s="33"/>
      <c r="O125" s="33"/>
      <c r="P125" s="33"/>
      <c r="Q125" s="34">
        <v>1990</v>
      </c>
      <c r="R125" s="35">
        <v>2.6709252387839997</v>
      </c>
      <c r="S125" s="36">
        <v>6.6</v>
      </c>
      <c r="T125" s="35">
        <v>13.080748032000002</v>
      </c>
      <c r="U125" s="35">
        <v>13.080748032000002</v>
      </c>
      <c r="V125" s="35">
        <v>140.80000000000001</v>
      </c>
      <c r="W125" s="37"/>
      <c r="X125" s="83">
        <v>0.5</v>
      </c>
      <c r="Y125" s="39">
        <v>1</v>
      </c>
      <c r="Z125" s="39">
        <v>2</v>
      </c>
      <c r="AA125" s="35">
        <v>6.5403740160000012</v>
      </c>
      <c r="AB125" s="84">
        <v>70.400000000000006</v>
      </c>
      <c r="AC125" s="83">
        <v>0.1</v>
      </c>
      <c r="AD125" s="266">
        <v>242</v>
      </c>
      <c r="AE125" s="289">
        <v>38260</v>
      </c>
      <c r="AF125" s="215">
        <v>6.2030303752677147</v>
      </c>
      <c r="AG125" s="215">
        <v>6.6614343199999997</v>
      </c>
      <c r="AH125" s="86"/>
      <c r="AI125" s="225"/>
      <c r="AJ125" s="87" t="s">
        <v>78</v>
      </c>
      <c r="AK125" s="215">
        <v>4.9000000000000004</v>
      </c>
      <c r="AL125" s="215">
        <v>5.2619999999999996</v>
      </c>
      <c r="AM125" s="88"/>
      <c r="AN125" s="88"/>
      <c r="AO125" s="295">
        <v>40359</v>
      </c>
      <c r="AP125" s="215">
        <v>4.3765713753608342</v>
      </c>
      <c r="AQ125" s="215">
        <v>4.7</v>
      </c>
      <c r="AR125" s="88"/>
      <c r="AS125" s="88" t="s">
        <v>74</v>
      </c>
      <c r="AT125" s="87" t="s">
        <v>742</v>
      </c>
      <c r="AU125" s="89" t="s">
        <v>138</v>
      </c>
      <c r="AV125" s="44">
        <v>8.0717647058823533E-2</v>
      </c>
      <c r="AW125" s="44">
        <v>8.0717647058823533E-2</v>
      </c>
      <c r="AX125" s="44">
        <v>8.7540601838681495E-2</v>
      </c>
      <c r="AY125" s="44">
        <v>8.5979265938681992E-2</v>
      </c>
      <c r="AZ125" s="238" t="s">
        <v>1164</v>
      </c>
      <c r="BA125" s="46">
        <v>0.70366650744504278</v>
      </c>
      <c r="BB125" s="238" t="s">
        <v>746</v>
      </c>
      <c r="BC125" s="46">
        <v>0.29633349255495722</v>
      </c>
      <c r="BD125" s="238"/>
      <c r="BE125" s="46"/>
      <c r="BF125" s="61">
        <v>1</v>
      </c>
      <c r="BG125" s="47">
        <v>2.8645399542583059</v>
      </c>
      <c r="BH125" s="83">
        <v>0</v>
      </c>
      <c r="BI125" s="46">
        <v>0</v>
      </c>
      <c r="BJ125" s="46">
        <v>0.70366650744504278</v>
      </c>
      <c r="BK125" s="46">
        <v>0</v>
      </c>
      <c r="BL125" s="46">
        <v>0</v>
      </c>
      <c r="BM125" s="46">
        <v>0</v>
      </c>
      <c r="BN125" s="46">
        <v>0.29633349255495722</v>
      </c>
      <c r="BO125" s="46">
        <v>0</v>
      </c>
      <c r="BP125" s="46">
        <v>0</v>
      </c>
      <c r="BQ125" s="46">
        <v>0</v>
      </c>
      <c r="BR125" s="46">
        <v>0</v>
      </c>
      <c r="BS125" s="88" t="s">
        <v>271</v>
      </c>
      <c r="BT125" s="51">
        <v>0.42</v>
      </c>
      <c r="BU125" s="51">
        <v>0.41</v>
      </c>
      <c r="BV125" s="91"/>
      <c r="BW125" s="91"/>
    </row>
    <row r="126" spans="1:75" s="92" customFormat="1" ht="60">
      <c r="A126" s="27" t="s">
        <v>747</v>
      </c>
      <c r="B126" s="28" t="s">
        <v>50</v>
      </c>
      <c r="C126" s="28" t="s">
        <v>738</v>
      </c>
      <c r="D126" s="28" t="s">
        <v>498</v>
      </c>
      <c r="E126" s="27" t="s">
        <v>748</v>
      </c>
      <c r="F126" s="28" t="s">
        <v>740</v>
      </c>
      <c r="G126" s="27" t="s">
        <v>362</v>
      </c>
      <c r="H126" s="27" t="s">
        <v>98</v>
      </c>
      <c r="I126" s="61">
        <v>1</v>
      </c>
      <c r="J126" s="30" t="s">
        <v>74</v>
      </c>
      <c r="K126" s="33" t="s">
        <v>749</v>
      </c>
      <c r="L126" s="33"/>
      <c r="M126" s="33"/>
      <c r="N126" s="33"/>
      <c r="O126" s="33"/>
      <c r="P126" s="112"/>
      <c r="Q126" s="34">
        <v>1980</v>
      </c>
      <c r="R126" s="35">
        <v>5.0990390922239994</v>
      </c>
      <c r="S126" s="36">
        <v>12.6</v>
      </c>
      <c r="T126" s="35">
        <v>23.01133978368</v>
      </c>
      <c r="U126" s="35">
        <v>23.01133978368</v>
      </c>
      <c r="V126" s="35">
        <v>247.69200000000001</v>
      </c>
      <c r="W126" s="37"/>
      <c r="X126" s="83">
        <v>0.5</v>
      </c>
      <c r="Y126" s="39">
        <v>3</v>
      </c>
      <c r="Z126" s="39">
        <v>9</v>
      </c>
      <c r="AA126" s="35">
        <v>2.5568155315200003</v>
      </c>
      <c r="AB126" s="84">
        <v>27.521333333333335</v>
      </c>
      <c r="AC126" s="83">
        <v>0.1</v>
      </c>
      <c r="AD126" s="266">
        <v>332.8</v>
      </c>
      <c r="AE126" s="289">
        <v>38260</v>
      </c>
      <c r="AF126" s="215">
        <v>8.5614136977372208</v>
      </c>
      <c r="AG126" s="215">
        <v>9.1941021700000025</v>
      </c>
      <c r="AH126" s="86"/>
      <c r="AI126" s="225"/>
      <c r="AJ126" s="87" t="s">
        <v>78</v>
      </c>
      <c r="AK126" s="215">
        <v>7.6680000000000001</v>
      </c>
      <c r="AL126" s="215">
        <v>8.2349999999999994</v>
      </c>
      <c r="AM126" s="88"/>
      <c r="AN126" s="88"/>
      <c r="AO126" s="295">
        <v>40359</v>
      </c>
      <c r="AP126" s="215">
        <v>6.6291088555731443</v>
      </c>
      <c r="AQ126" s="215">
        <v>7.1189999999999998</v>
      </c>
      <c r="AR126" s="88"/>
      <c r="AS126" s="88" t="s">
        <v>74</v>
      </c>
      <c r="AT126" s="87" t="s">
        <v>742</v>
      </c>
      <c r="AU126" s="89" t="s">
        <v>138</v>
      </c>
      <c r="AV126" s="44">
        <v>8.6333940497874934E-2</v>
      </c>
      <c r="AW126" s="44">
        <v>8.6333940497874934E-2</v>
      </c>
      <c r="AX126" s="44">
        <v>9.2463400607902937E-2</v>
      </c>
      <c r="AY126" s="44">
        <v>1.123379718894757E-4</v>
      </c>
      <c r="AZ126" s="238" t="s">
        <v>1163</v>
      </c>
      <c r="BA126" s="46">
        <v>0.17191666871940897</v>
      </c>
      <c r="BB126" s="238" t="s">
        <v>750</v>
      </c>
      <c r="BC126" s="46">
        <v>0.17000122318439345</v>
      </c>
      <c r="BD126" s="238" t="s">
        <v>751</v>
      </c>
      <c r="BE126" s="46">
        <v>0.1252389676901777</v>
      </c>
      <c r="BF126" s="61">
        <v>0.87658866656977219</v>
      </c>
      <c r="BG126" s="47">
        <v>2.6600524722972381</v>
      </c>
      <c r="BH126" s="83">
        <v>0.12467083592469802</v>
      </c>
      <c r="BI126" s="46">
        <v>0.20836506669987931</v>
      </c>
      <c r="BJ126" s="46">
        <v>0</v>
      </c>
      <c r="BK126" s="46">
        <v>0.46874496466807991</v>
      </c>
      <c r="BL126" s="46">
        <v>7.4884267965601645E-2</v>
      </c>
      <c r="BM126" s="46">
        <v>0</v>
      </c>
      <c r="BN126" s="46">
        <v>0</v>
      </c>
      <c r="BO126" s="46">
        <v>0.12333486474174107</v>
      </c>
      <c r="BP126" s="46">
        <v>0</v>
      </c>
      <c r="BQ126" s="46">
        <v>0</v>
      </c>
      <c r="BR126" s="46">
        <v>0</v>
      </c>
      <c r="BS126" s="88" t="s">
        <v>128</v>
      </c>
      <c r="BT126" s="51">
        <v>0.52</v>
      </c>
      <c r="BU126" s="51">
        <v>0.51</v>
      </c>
      <c r="BV126" s="91"/>
      <c r="BW126" s="91"/>
    </row>
    <row r="127" spans="1:75" s="92" customFormat="1" ht="60">
      <c r="A127" s="27" t="s">
        <v>752</v>
      </c>
      <c r="B127" s="28" t="s">
        <v>50</v>
      </c>
      <c r="C127" s="28" t="s">
        <v>738</v>
      </c>
      <c r="D127" s="28" t="s">
        <v>498</v>
      </c>
      <c r="E127" s="27" t="s">
        <v>753</v>
      </c>
      <c r="F127" s="28" t="s">
        <v>740</v>
      </c>
      <c r="G127" s="27" t="s">
        <v>121</v>
      </c>
      <c r="H127" s="27" t="s">
        <v>98</v>
      </c>
      <c r="I127" s="61">
        <v>1</v>
      </c>
      <c r="J127" s="30" t="s">
        <v>74</v>
      </c>
      <c r="K127" s="33" t="s">
        <v>754</v>
      </c>
      <c r="L127" s="33"/>
      <c r="M127" s="33"/>
      <c r="N127" s="33"/>
      <c r="O127" s="33"/>
      <c r="P127" s="112"/>
      <c r="Q127" s="34">
        <v>1984</v>
      </c>
      <c r="R127" s="35">
        <v>1.780616825856</v>
      </c>
      <c r="S127" s="36">
        <v>4.4000000000000004</v>
      </c>
      <c r="T127" s="35">
        <v>7.6882839782400003</v>
      </c>
      <c r="U127" s="35">
        <v>7.6882839782400003</v>
      </c>
      <c r="V127" s="35">
        <v>82.756</v>
      </c>
      <c r="W127" s="37"/>
      <c r="X127" s="83">
        <v>0.4</v>
      </c>
      <c r="Y127" s="39">
        <v>1</v>
      </c>
      <c r="Z127" s="39">
        <v>2</v>
      </c>
      <c r="AA127" s="35">
        <v>3.8441419891200002</v>
      </c>
      <c r="AB127" s="84">
        <v>41.378</v>
      </c>
      <c r="AC127" s="83">
        <v>0.4</v>
      </c>
      <c r="AD127" s="266">
        <v>157</v>
      </c>
      <c r="AE127" s="289">
        <v>38260</v>
      </c>
      <c r="AF127" s="215">
        <v>4.7336518484030163</v>
      </c>
      <c r="AG127" s="215">
        <v>5.0834687199999999</v>
      </c>
      <c r="AH127" s="86"/>
      <c r="AI127" s="225"/>
      <c r="AJ127" s="87" t="s">
        <v>78</v>
      </c>
      <c r="AK127" s="215">
        <v>2.9430000000000001</v>
      </c>
      <c r="AL127" s="215">
        <v>3.16</v>
      </c>
      <c r="AM127" s="88"/>
      <c r="AN127" s="88"/>
      <c r="AO127" s="295">
        <v>40359</v>
      </c>
      <c r="AP127" s="215">
        <v>2.979793276841419</v>
      </c>
      <c r="AQ127" s="215">
        <v>3.2</v>
      </c>
      <c r="AR127" s="88"/>
      <c r="AS127" s="88" t="s">
        <v>74</v>
      </c>
      <c r="AT127" s="87" t="s">
        <v>742</v>
      </c>
      <c r="AU127" s="89" t="s">
        <v>138</v>
      </c>
      <c r="AV127" s="44">
        <v>9.2600000000000002E-2</v>
      </c>
      <c r="AW127" s="44">
        <v>3.5158695652173909E-2</v>
      </c>
      <c r="AX127" s="44">
        <v>9.5000000000000001E-2</v>
      </c>
      <c r="AY127" s="44">
        <v>9.9357064534403294E-2</v>
      </c>
      <c r="AZ127" s="238" t="s">
        <v>755</v>
      </c>
      <c r="BA127" s="46">
        <v>0.46748684974840926</v>
      </c>
      <c r="BB127" s="238"/>
      <c r="BC127" s="46"/>
      <c r="BD127" s="238"/>
      <c r="BE127" s="46"/>
      <c r="BF127" s="61">
        <v>0.37127217361883125</v>
      </c>
      <c r="BG127" s="47">
        <v>3.9178644763860371</v>
      </c>
      <c r="BH127" s="83">
        <v>0.60927781449041307</v>
      </c>
      <c r="BI127" s="46">
        <v>0</v>
      </c>
      <c r="BJ127" s="46">
        <v>0</v>
      </c>
      <c r="BK127" s="46">
        <v>0</v>
      </c>
      <c r="BL127" s="46">
        <v>0.39072218550958698</v>
      </c>
      <c r="BM127" s="46">
        <v>0</v>
      </c>
      <c r="BN127" s="46">
        <v>0</v>
      </c>
      <c r="BO127" s="46">
        <v>0</v>
      </c>
      <c r="BP127" s="46">
        <v>0</v>
      </c>
      <c r="BQ127" s="46">
        <v>0</v>
      </c>
      <c r="BR127" s="46">
        <v>0</v>
      </c>
      <c r="BS127" s="88" t="s">
        <v>271</v>
      </c>
      <c r="BT127" s="51">
        <v>-0.02</v>
      </c>
      <c r="BU127" s="51">
        <v>-0.02</v>
      </c>
      <c r="BV127" s="91"/>
      <c r="BW127" s="91"/>
    </row>
    <row r="128" spans="1:75" s="92" customFormat="1" ht="60">
      <c r="A128" s="27" t="s">
        <v>756</v>
      </c>
      <c r="B128" s="28" t="s">
        <v>50</v>
      </c>
      <c r="C128" s="28" t="s">
        <v>738</v>
      </c>
      <c r="D128" s="28" t="s">
        <v>498</v>
      </c>
      <c r="E128" s="27" t="s">
        <v>757</v>
      </c>
      <c r="F128" s="28" t="s">
        <v>740</v>
      </c>
      <c r="G128" s="27" t="s">
        <v>121</v>
      </c>
      <c r="H128" s="27" t="s">
        <v>98</v>
      </c>
      <c r="I128" s="61">
        <v>1</v>
      </c>
      <c r="J128" s="30" t="s">
        <v>74</v>
      </c>
      <c r="K128" s="33" t="s">
        <v>754</v>
      </c>
      <c r="L128" s="33"/>
      <c r="M128" s="33"/>
      <c r="N128" s="33"/>
      <c r="O128" s="33"/>
      <c r="P128" s="112"/>
      <c r="Q128" s="34">
        <v>1997</v>
      </c>
      <c r="R128" s="35">
        <v>1.052182669824</v>
      </c>
      <c r="S128" s="36">
        <v>2.6</v>
      </c>
      <c r="T128" s="35">
        <v>4.95869976</v>
      </c>
      <c r="U128" s="35">
        <v>4.95869976</v>
      </c>
      <c r="V128" s="35">
        <v>53.375</v>
      </c>
      <c r="W128" s="37"/>
      <c r="X128" s="83">
        <v>0.5</v>
      </c>
      <c r="Y128" s="39">
        <v>1</v>
      </c>
      <c r="Z128" s="39">
        <v>1</v>
      </c>
      <c r="AA128" s="35">
        <v>4.95869976</v>
      </c>
      <c r="AB128" s="84">
        <v>53.375</v>
      </c>
      <c r="AC128" s="83">
        <v>0.3</v>
      </c>
      <c r="AD128" s="266">
        <v>116</v>
      </c>
      <c r="AE128" s="289">
        <v>38260</v>
      </c>
      <c r="AF128" s="215">
        <v>3.2488303007728838</v>
      </c>
      <c r="AG128" s="215">
        <v>3.4889188600000001</v>
      </c>
      <c r="AH128" s="86"/>
      <c r="AI128" s="225"/>
      <c r="AJ128" s="87" t="s">
        <v>78</v>
      </c>
      <c r="AK128" s="215">
        <v>1.8160000000000001</v>
      </c>
      <c r="AL128" s="215">
        <v>1.95</v>
      </c>
      <c r="AM128" s="88"/>
      <c r="AN128" s="88"/>
      <c r="AO128" s="295">
        <v>40724</v>
      </c>
      <c r="AP128" s="215">
        <v>1.8158115280752396</v>
      </c>
      <c r="AQ128" s="215">
        <v>1.95</v>
      </c>
      <c r="AR128" s="88"/>
      <c r="AS128" s="88" t="s">
        <v>74</v>
      </c>
      <c r="AT128" s="87" t="s">
        <v>742</v>
      </c>
      <c r="AU128" s="89" t="s">
        <v>138</v>
      </c>
      <c r="AV128" s="44">
        <v>0.08</v>
      </c>
      <c r="AW128" s="44"/>
      <c r="AX128" s="44">
        <v>0.09</v>
      </c>
      <c r="AY128" s="44">
        <v>0</v>
      </c>
      <c r="AZ128" s="238"/>
      <c r="BA128" s="46"/>
      <c r="BB128" s="238"/>
      <c r="BC128" s="46"/>
      <c r="BD128" s="238"/>
      <c r="BE128" s="46"/>
      <c r="BF128" s="61">
        <v>0</v>
      </c>
      <c r="BG128" s="47"/>
      <c r="BH128" s="83">
        <v>1</v>
      </c>
      <c r="BI128" s="46">
        <v>0</v>
      </c>
      <c r="BJ128" s="46">
        <v>0</v>
      </c>
      <c r="BK128" s="46">
        <v>0</v>
      </c>
      <c r="BL128" s="46">
        <v>0</v>
      </c>
      <c r="BM128" s="46">
        <v>0</v>
      </c>
      <c r="BN128" s="46">
        <v>0</v>
      </c>
      <c r="BO128" s="46">
        <v>0</v>
      </c>
      <c r="BP128" s="46">
        <v>0</v>
      </c>
      <c r="BQ128" s="46">
        <v>0</v>
      </c>
      <c r="BR128" s="46">
        <v>0</v>
      </c>
      <c r="BS128" s="88" t="s">
        <v>128</v>
      </c>
      <c r="BT128" s="51">
        <v>0.05</v>
      </c>
      <c r="BU128" s="51">
        <v>0.05</v>
      </c>
      <c r="BV128" s="91"/>
      <c r="BW128" s="91"/>
    </row>
    <row r="129" spans="1:75" s="92" customFormat="1" ht="75">
      <c r="A129" s="27" t="s">
        <v>758</v>
      </c>
      <c r="B129" s="28" t="s">
        <v>50</v>
      </c>
      <c r="C129" s="28" t="s">
        <v>738</v>
      </c>
      <c r="D129" s="28" t="s">
        <v>498</v>
      </c>
      <c r="E129" s="27" t="s">
        <v>759</v>
      </c>
      <c r="F129" s="28" t="s">
        <v>740</v>
      </c>
      <c r="G129" s="27" t="s">
        <v>121</v>
      </c>
      <c r="H129" s="27" t="s">
        <v>98</v>
      </c>
      <c r="I129" s="61">
        <v>1</v>
      </c>
      <c r="J129" s="30" t="s">
        <v>74</v>
      </c>
      <c r="K129" s="33" t="s">
        <v>760</v>
      </c>
      <c r="L129" s="33"/>
      <c r="M129" s="33"/>
      <c r="N129" s="33"/>
      <c r="O129" s="33"/>
      <c r="P129" s="112"/>
      <c r="Q129" s="34">
        <v>2001</v>
      </c>
      <c r="R129" s="35">
        <v>1.2949940551679999</v>
      </c>
      <c r="S129" s="36">
        <v>3.2</v>
      </c>
      <c r="T129" s="35">
        <v>4.3518571027200004</v>
      </c>
      <c r="U129" s="35">
        <v>4.3518571027200004</v>
      </c>
      <c r="V129" s="35">
        <v>46.843000000000004</v>
      </c>
      <c r="W129" s="113"/>
      <c r="X129" s="83">
        <v>0.3</v>
      </c>
      <c r="Y129" s="39">
        <v>1</v>
      </c>
      <c r="Z129" s="39">
        <v>2</v>
      </c>
      <c r="AA129" s="35">
        <v>2.1759285513600002</v>
      </c>
      <c r="AB129" s="84">
        <v>23.421500000000002</v>
      </c>
      <c r="AC129" s="83">
        <v>0</v>
      </c>
      <c r="AD129" s="266">
        <v>187.4</v>
      </c>
      <c r="AE129" s="289">
        <v>38260</v>
      </c>
      <c r="AF129" s="215">
        <v>3.1236559735543348</v>
      </c>
      <c r="AG129" s="215">
        <v>3.3544941500000003</v>
      </c>
      <c r="AH129" s="86"/>
      <c r="AI129" s="225"/>
      <c r="AJ129" s="87" t="s">
        <v>78</v>
      </c>
      <c r="AK129" s="215">
        <v>3.3149999999999999</v>
      </c>
      <c r="AL129" s="215">
        <v>3.56</v>
      </c>
      <c r="AM129" s="88"/>
      <c r="AN129" s="88"/>
      <c r="AO129" s="295">
        <v>40359</v>
      </c>
      <c r="AP129" s="215">
        <v>3.5385045162491848</v>
      </c>
      <c r="AQ129" s="215">
        <v>3.8</v>
      </c>
      <c r="AR129" s="88"/>
      <c r="AS129" s="88" t="s">
        <v>74</v>
      </c>
      <c r="AT129" s="87" t="s">
        <v>742</v>
      </c>
      <c r="AU129" s="89" t="s">
        <v>138</v>
      </c>
      <c r="AV129" s="44">
        <v>9.5961925929665862E-2</v>
      </c>
      <c r="AW129" s="44">
        <v>5.833174157303371E-2</v>
      </c>
      <c r="AX129" s="44">
        <v>9.495328774034871E-2</v>
      </c>
      <c r="AY129" s="44">
        <v>0.16917545035047254</v>
      </c>
      <c r="AZ129" s="238" t="s">
        <v>761</v>
      </c>
      <c r="BA129" s="46">
        <v>0.73310760793889984</v>
      </c>
      <c r="BB129" s="238"/>
      <c r="BC129" s="46"/>
      <c r="BD129" s="238"/>
      <c r="BE129" s="46"/>
      <c r="BF129" s="61">
        <v>0.72281877761885449</v>
      </c>
      <c r="BG129" s="47">
        <v>0.83504449007529091</v>
      </c>
      <c r="BH129" s="83">
        <v>0.25018845470696821</v>
      </c>
      <c r="BI129" s="46">
        <v>0.74981154529303173</v>
      </c>
      <c r="BJ129" s="46">
        <v>0</v>
      </c>
      <c r="BK129" s="46">
        <v>0</v>
      </c>
      <c r="BL129" s="46">
        <v>0</v>
      </c>
      <c r="BM129" s="46">
        <v>0</v>
      </c>
      <c r="BN129" s="46">
        <v>0</v>
      </c>
      <c r="BO129" s="46">
        <v>0</v>
      </c>
      <c r="BP129" s="46">
        <v>0</v>
      </c>
      <c r="BQ129" s="46">
        <v>0</v>
      </c>
      <c r="BR129" s="46">
        <v>0</v>
      </c>
      <c r="BS129" s="88" t="s">
        <v>128</v>
      </c>
      <c r="BT129" s="51">
        <v>0.21</v>
      </c>
      <c r="BU129" s="51">
        <v>0.2</v>
      </c>
      <c r="BV129" s="114"/>
      <c r="BW129" s="91"/>
    </row>
    <row r="130" spans="1:75" s="92" customFormat="1" ht="60">
      <c r="A130" s="27" t="s">
        <v>762</v>
      </c>
      <c r="B130" s="28" t="s">
        <v>50</v>
      </c>
      <c r="C130" s="28" t="s">
        <v>738</v>
      </c>
      <c r="D130" s="28" t="s">
        <v>498</v>
      </c>
      <c r="E130" s="27" t="s">
        <v>763</v>
      </c>
      <c r="F130" s="28" t="s">
        <v>740</v>
      </c>
      <c r="G130" s="27" t="s">
        <v>299</v>
      </c>
      <c r="H130" s="27" t="s">
        <v>98</v>
      </c>
      <c r="I130" s="61">
        <v>1</v>
      </c>
      <c r="J130" s="30" t="s">
        <v>74</v>
      </c>
      <c r="K130" s="33" t="s">
        <v>764</v>
      </c>
      <c r="L130" s="33"/>
      <c r="M130" s="33"/>
      <c r="N130" s="33"/>
      <c r="O130" s="33"/>
      <c r="P130" s="33"/>
      <c r="Q130" s="34">
        <v>1999</v>
      </c>
      <c r="R130" s="35">
        <v>3.561233651712</v>
      </c>
      <c r="S130" s="36">
        <v>8.8000000000000007</v>
      </c>
      <c r="T130" s="35">
        <v>16.409928470400001</v>
      </c>
      <c r="U130" s="35">
        <v>16.409928470400001</v>
      </c>
      <c r="V130" s="35">
        <v>176.63499999999999</v>
      </c>
      <c r="W130" s="37"/>
      <c r="X130" s="83">
        <v>0.5</v>
      </c>
      <c r="Y130" s="39">
        <v>1</v>
      </c>
      <c r="Z130" s="39">
        <v>4</v>
      </c>
      <c r="AA130" s="35">
        <v>4.1024821176000001</v>
      </c>
      <c r="AB130" s="84">
        <v>44.158749999999998</v>
      </c>
      <c r="AC130" s="83">
        <v>0.1</v>
      </c>
      <c r="AD130" s="266">
        <v>287</v>
      </c>
      <c r="AE130" s="289">
        <v>38260</v>
      </c>
      <c r="AF130" s="215">
        <v>6.9514576962473225</v>
      </c>
      <c r="AG130" s="215">
        <v>7.4651704199999998</v>
      </c>
      <c r="AH130" s="86"/>
      <c r="AI130" s="225"/>
      <c r="AJ130" s="87" t="s">
        <v>78</v>
      </c>
      <c r="AK130" s="215">
        <v>6.024</v>
      </c>
      <c r="AL130" s="215">
        <v>6.4690000000000003</v>
      </c>
      <c r="AM130" s="88"/>
      <c r="AN130" s="88"/>
      <c r="AO130" s="295">
        <v>40359</v>
      </c>
      <c r="AP130" s="215">
        <v>5.8664680137815433</v>
      </c>
      <c r="AQ130" s="215">
        <v>6.3</v>
      </c>
      <c r="AR130" s="88"/>
      <c r="AS130" s="88" t="s">
        <v>74</v>
      </c>
      <c r="AT130" s="87" t="s">
        <v>742</v>
      </c>
      <c r="AU130" s="89" t="s">
        <v>138</v>
      </c>
      <c r="AV130" s="44">
        <v>8.4914800313234146E-2</v>
      </c>
      <c r="AW130" s="44">
        <v>8.4914800313234146E-2</v>
      </c>
      <c r="AX130" s="44">
        <v>8.2462496611824684E-2</v>
      </c>
      <c r="AY130" s="44">
        <v>-3.8263747997080433E-3</v>
      </c>
      <c r="AZ130" s="238" t="s">
        <v>765</v>
      </c>
      <c r="BA130" s="46">
        <v>0.42381101734953652</v>
      </c>
      <c r="BB130" s="238" t="s">
        <v>766</v>
      </c>
      <c r="BC130" s="46">
        <v>0.25206652358307163</v>
      </c>
      <c r="BD130" s="238" t="s">
        <v>767</v>
      </c>
      <c r="BE130" s="46">
        <v>0.1621627676701578</v>
      </c>
      <c r="BF130" s="61">
        <v>1</v>
      </c>
      <c r="BG130" s="47">
        <v>2.5050815635091275</v>
      </c>
      <c r="BH130" s="83">
        <v>0</v>
      </c>
      <c r="BI130" s="46">
        <v>0</v>
      </c>
      <c r="BJ130" s="46">
        <v>0.58577070874677073</v>
      </c>
      <c r="BK130" s="46">
        <v>0</v>
      </c>
      <c r="BL130" s="46">
        <v>0.1621627676701578</v>
      </c>
      <c r="BM130" s="46">
        <v>0.25206652358307163</v>
      </c>
      <c r="BN130" s="46">
        <v>0</v>
      </c>
      <c r="BO130" s="46">
        <v>0</v>
      </c>
      <c r="BP130" s="46">
        <v>0</v>
      </c>
      <c r="BQ130" s="46">
        <v>0</v>
      </c>
      <c r="BR130" s="46">
        <v>0</v>
      </c>
      <c r="BS130" s="88" t="s">
        <v>128</v>
      </c>
      <c r="BT130" s="51">
        <v>0.36</v>
      </c>
      <c r="BU130" s="51">
        <v>0.36</v>
      </c>
      <c r="BV130" s="91"/>
      <c r="BW130" s="91"/>
    </row>
    <row r="131" spans="1:75" s="92" customFormat="1" ht="30">
      <c r="A131" s="27" t="s">
        <v>768</v>
      </c>
      <c r="B131" s="28" t="s">
        <v>50</v>
      </c>
      <c r="C131" s="28" t="s">
        <v>738</v>
      </c>
      <c r="D131" s="28" t="s">
        <v>498</v>
      </c>
      <c r="E131" s="27" t="s">
        <v>769</v>
      </c>
      <c r="F131" s="28" t="s">
        <v>740</v>
      </c>
      <c r="G131" s="27" t="s">
        <v>130</v>
      </c>
      <c r="H131" s="27" t="s">
        <v>98</v>
      </c>
      <c r="I131" s="61">
        <v>1</v>
      </c>
      <c r="J131" s="30" t="s">
        <v>74</v>
      </c>
      <c r="K131" s="33" t="s">
        <v>74</v>
      </c>
      <c r="L131" s="33"/>
      <c r="M131" s="33"/>
      <c r="N131" s="33"/>
      <c r="O131" s="33"/>
      <c r="P131" s="33"/>
      <c r="Q131" s="34" t="s">
        <v>74</v>
      </c>
      <c r="R131" s="35">
        <v>10.359952441343999</v>
      </c>
      <c r="S131" s="36">
        <v>25.6</v>
      </c>
      <c r="T131" s="35"/>
      <c r="U131" s="35"/>
      <c r="V131" s="35"/>
      <c r="W131" s="37"/>
      <c r="X131" s="83"/>
      <c r="Y131" s="39"/>
      <c r="Z131" s="39"/>
      <c r="AA131" s="35"/>
      <c r="AB131" s="84"/>
      <c r="AC131" s="83"/>
      <c r="AD131" s="266"/>
      <c r="AE131" s="289">
        <v>38883</v>
      </c>
      <c r="AF131" s="215">
        <v>3.105257118912375</v>
      </c>
      <c r="AG131" s="215">
        <v>3.3347356199999996</v>
      </c>
      <c r="AH131" s="86"/>
      <c r="AI131" s="225"/>
      <c r="AJ131" s="87" t="s">
        <v>770</v>
      </c>
      <c r="AK131" s="215">
        <v>2.077</v>
      </c>
      <c r="AL131" s="215">
        <v>2.23</v>
      </c>
      <c r="AM131" s="88"/>
      <c r="AN131" s="88"/>
      <c r="AO131" s="295">
        <v>40359</v>
      </c>
      <c r="AP131" s="215">
        <v>2.0765434397988636</v>
      </c>
      <c r="AQ131" s="215">
        <v>2.23</v>
      </c>
      <c r="AR131" s="88"/>
      <c r="AS131" s="88" t="s">
        <v>74</v>
      </c>
      <c r="AT131" s="87" t="s">
        <v>742</v>
      </c>
      <c r="AU131" s="89" t="s">
        <v>138</v>
      </c>
      <c r="AV131" s="44"/>
      <c r="AW131" s="44"/>
      <c r="AX131" s="44"/>
      <c r="AY131" s="44"/>
      <c r="AZ131" s="238"/>
      <c r="BA131" s="46"/>
      <c r="BB131" s="238"/>
      <c r="BC131" s="46"/>
      <c r="BD131" s="238"/>
      <c r="BE131" s="46"/>
      <c r="BF131" s="61"/>
      <c r="BG131" s="47"/>
      <c r="BH131" s="83"/>
      <c r="BI131" s="46"/>
      <c r="BJ131" s="46"/>
      <c r="BK131" s="46"/>
      <c r="BL131" s="46"/>
      <c r="BM131" s="46"/>
      <c r="BN131" s="46"/>
      <c r="BO131" s="46"/>
      <c r="BP131" s="46"/>
      <c r="BQ131" s="46"/>
      <c r="BR131" s="46"/>
      <c r="BS131" s="88" t="s">
        <v>128</v>
      </c>
      <c r="BT131" s="51">
        <v>0</v>
      </c>
      <c r="BU131" s="51">
        <v>0</v>
      </c>
      <c r="BV131" s="91"/>
      <c r="BW131" s="91"/>
    </row>
    <row r="132" spans="1:75" s="92" customFormat="1" ht="45">
      <c r="A132" s="27" t="s">
        <v>771</v>
      </c>
      <c r="B132" s="28" t="s">
        <v>50</v>
      </c>
      <c r="C132" s="28" t="s">
        <v>738</v>
      </c>
      <c r="D132" s="28" t="s">
        <v>498</v>
      </c>
      <c r="E132" s="27" t="s">
        <v>772</v>
      </c>
      <c r="F132" s="28" t="s">
        <v>740</v>
      </c>
      <c r="G132" s="27" t="s">
        <v>362</v>
      </c>
      <c r="H132" s="27" t="s">
        <v>98</v>
      </c>
      <c r="I132" s="61">
        <v>1</v>
      </c>
      <c r="J132" s="30" t="s">
        <v>74</v>
      </c>
      <c r="K132" s="33" t="s">
        <v>760</v>
      </c>
      <c r="L132" s="33"/>
      <c r="M132" s="33"/>
      <c r="N132" s="33"/>
      <c r="O132" s="33"/>
      <c r="P132" s="33"/>
      <c r="Q132" s="34">
        <v>1986</v>
      </c>
      <c r="R132" s="35">
        <v>2.3067081607679998</v>
      </c>
      <c r="S132" s="36">
        <v>5.7</v>
      </c>
      <c r="T132" s="35">
        <v>9.3404716416000007</v>
      </c>
      <c r="U132" s="35">
        <v>9.3404716416000007</v>
      </c>
      <c r="V132" s="35">
        <v>100.54</v>
      </c>
      <c r="W132" s="37"/>
      <c r="X132" s="83">
        <v>0.4</v>
      </c>
      <c r="Y132" s="39">
        <v>2</v>
      </c>
      <c r="Z132" s="39">
        <v>6</v>
      </c>
      <c r="AA132" s="35">
        <v>1.5567452736000003</v>
      </c>
      <c r="AB132" s="84">
        <v>16.756666666666668</v>
      </c>
      <c r="AC132" s="83">
        <v>0.3</v>
      </c>
      <c r="AD132" s="266">
        <v>225</v>
      </c>
      <c r="AE132" s="289">
        <v>38260</v>
      </c>
      <c r="AF132" s="215">
        <v>6.3934206630040045</v>
      </c>
      <c r="AG132" s="215">
        <v>6.8658944500000008</v>
      </c>
      <c r="AH132" s="86"/>
      <c r="AI132" s="225"/>
      <c r="AJ132" s="87" t="s">
        <v>78</v>
      </c>
      <c r="AK132" s="215">
        <v>5.8849999999999998</v>
      </c>
      <c r="AL132" s="215">
        <v>6.32</v>
      </c>
      <c r="AM132" s="88"/>
      <c r="AN132" s="88"/>
      <c r="AO132" s="295">
        <v>40359</v>
      </c>
      <c r="AP132" s="215">
        <v>5.4399851010336153</v>
      </c>
      <c r="AQ132" s="215">
        <v>5.8419999999999996</v>
      </c>
      <c r="AR132" s="88"/>
      <c r="AS132" s="88" t="s">
        <v>74</v>
      </c>
      <c r="AT132" s="87" t="s">
        <v>742</v>
      </c>
      <c r="AU132" s="89" t="s">
        <v>138</v>
      </c>
      <c r="AV132" s="44">
        <v>9.1077373417721541E-2</v>
      </c>
      <c r="AW132" s="44">
        <v>8.1170569620253152E-2</v>
      </c>
      <c r="AX132" s="44">
        <v>8.7524085229929605E-2</v>
      </c>
      <c r="AY132" s="44">
        <v>7.3751454723580911E-2</v>
      </c>
      <c r="AZ132" s="238" t="s">
        <v>773</v>
      </c>
      <c r="BA132" s="46">
        <v>0.22129390119655032</v>
      </c>
      <c r="BB132" s="238" t="s">
        <v>774</v>
      </c>
      <c r="BC132" s="46">
        <v>0.19961838836792642</v>
      </c>
      <c r="BD132" s="238" t="s">
        <v>775</v>
      </c>
      <c r="BE132" s="46">
        <v>0.19327943823923788</v>
      </c>
      <c r="BF132" s="61">
        <v>1</v>
      </c>
      <c r="BG132" s="47">
        <v>3.022359859793565</v>
      </c>
      <c r="BH132" s="83">
        <v>0</v>
      </c>
      <c r="BI132" s="46">
        <v>0.12151263803011607</v>
      </c>
      <c r="BJ132" s="46">
        <v>0.19961838836792642</v>
      </c>
      <c r="BK132" s="46">
        <v>0</v>
      </c>
      <c r="BL132" s="46">
        <v>0.41457333943578817</v>
      </c>
      <c r="BM132" s="46">
        <v>0.14637106274052478</v>
      </c>
      <c r="BN132" s="46">
        <v>0.11792457142564473</v>
      </c>
      <c r="BO132" s="46">
        <v>0</v>
      </c>
      <c r="BP132" s="46">
        <v>0</v>
      </c>
      <c r="BQ132" s="46">
        <v>0</v>
      </c>
      <c r="BR132" s="46">
        <v>0</v>
      </c>
      <c r="BS132" s="88" t="s">
        <v>128</v>
      </c>
      <c r="BT132" s="51">
        <v>0.14000000000000001</v>
      </c>
      <c r="BU132" s="51">
        <v>0.14000000000000001</v>
      </c>
      <c r="BV132" s="91"/>
      <c r="BW132" s="91"/>
    </row>
    <row r="133" spans="1:75" s="92" customFormat="1" ht="45">
      <c r="A133" s="27" t="s">
        <v>776</v>
      </c>
      <c r="B133" s="28" t="s">
        <v>50</v>
      </c>
      <c r="C133" s="28" t="s">
        <v>738</v>
      </c>
      <c r="D133" s="28" t="s">
        <v>498</v>
      </c>
      <c r="E133" s="111" t="s">
        <v>777</v>
      </c>
      <c r="F133" s="28" t="s">
        <v>740</v>
      </c>
      <c r="G133" s="28" t="s">
        <v>362</v>
      </c>
      <c r="H133" s="28" t="s">
        <v>98</v>
      </c>
      <c r="I133" s="61">
        <v>1</v>
      </c>
      <c r="J133" s="28" t="s">
        <v>74</v>
      </c>
      <c r="K133" s="34" t="s">
        <v>760</v>
      </c>
      <c r="L133" s="34"/>
      <c r="M133" s="34"/>
      <c r="N133" s="34"/>
      <c r="O133" s="34"/>
      <c r="P133" s="34"/>
      <c r="Q133" s="34">
        <v>1986</v>
      </c>
      <c r="R133" s="84">
        <v>4.5729477573119999</v>
      </c>
      <c r="S133" s="34">
        <v>11.3</v>
      </c>
      <c r="T133" s="115">
        <v>19.462072043520003</v>
      </c>
      <c r="U133" s="115">
        <v>19.462072043520003</v>
      </c>
      <c r="V133" s="115">
        <v>209.488</v>
      </c>
      <c r="W133" s="37"/>
      <c r="X133" s="34">
        <v>0.4</v>
      </c>
      <c r="Y133" s="34">
        <v>2</v>
      </c>
      <c r="Z133" s="34">
        <v>8</v>
      </c>
      <c r="AA133" s="115">
        <v>2.4327590054400003</v>
      </c>
      <c r="AB133" s="34">
        <v>26.186</v>
      </c>
      <c r="AC133" s="34">
        <v>0.1</v>
      </c>
      <c r="AD133" s="273">
        <v>429.1</v>
      </c>
      <c r="AE133" s="289">
        <v>38260</v>
      </c>
      <c r="AF133" s="215">
        <v>9.411602253468665</v>
      </c>
      <c r="AG133" s="215">
        <v>10.10711966</v>
      </c>
      <c r="AH133" s="34"/>
      <c r="AI133" s="260"/>
      <c r="AJ133" s="34" t="s">
        <v>78</v>
      </c>
      <c r="AK133" s="215">
        <v>8.8000000000000007</v>
      </c>
      <c r="AL133" s="215">
        <v>9.4499999999999993</v>
      </c>
      <c r="AM133" s="34"/>
      <c r="AN133" s="34"/>
      <c r="AO133" s="289">
        <v>40359</v>
      </c>
      <c r="AP133" s="215">
        <v>10.047490455349658</v>
      </c>
      <c r="AQ133" s="215">
        <v>10.79</v>
      </c>
      <c r="AR133" s="34"/>
      <c r="AS133" s="261" t="s">
        <v>74</v>
      </c>
      <c r="AT133" s="34" t="s">
        <v>742</v>
      </c>
      <c r="AU133" s="34" t="s">
        <v>138</v>
      </c>
      <c r="AV133" s="44">
        <v>9.1195555555555557E-2</v>
      </c>
      <c r="AW133" s="44">
        <v>5.6128148148148156E-2</v>
      </c>
      <c r="AX133" s="44">
        <v>9.0034827430321693E-2</v>
      </c>
      <c r="AY133" s="44">
        <v>-1.0572923058971173E-2</v>
      </c>
      <c r="AZ133" s="262" t="s">
        <v>778</v>
      </c>
      <c r="BA133" s="46">
        <v>0.16792507514092445</v>
      </c>
      <c r="BB133" s="262" t="s">
        <v>779</v>
      </c>
      <c r="BC133" s="46">
        <v>0.14887422915230375</v>
      </c>
      <c r="BD133" s="263" t="s">
        <v>780</v>
      </c>
      <c r="BE133" s="46">
        <v>0.12918603204990828</v>
      </c>
      <c r="BF133" s="61">
        <v>0.75889311082257693</v>
      </c>
      <c r="BG133" s="47">
        <v>3.0086808535977383</v>
      </c>
      <c r="BH133" s="46">
        <v>0.25005478661112035</v>
      </c>
      <c r="BI133" s="46">
        <v>0.10458497892005575</v>
      </c>
      <c r="BJ133" s="46">
        <v>0.16704676788837947</v>
      </c>
      <c r="BK133" s="46">
        <v>0</v>
      </c>
      <c r="BL133" s="46">
        <v>0.24887798724470489</v>
      </c>
      <c r="BM133" s="46">
        <v>0.14809556453016928</v>
      </c>
      <c r="BN133" s="46">
        <v>8.1339914805570401E-2</v>
      </c>
      <c r="BO133" s="46">
        <v>0</v>
      </c>
      <c r="BP133" s="46">
        <v>0</v>
      </c>
      <c r="BQ133" s="46">
        <v>0</v>
      </c>
      <c r="BR133" s="46">
        <v>0</v>
      </c>
      <c r="BS133" s="34" t="s">
        <v>271</v>
      </c>
      <c r="BT133" s="51">
        <v>0.45</v>
      </c>
      <c r="BU133" s="51">
        <v>0.45</v>
      </c>
      <c r="BV133" s="34"/>
      <c r="BW133" s="34"/>
    </row>
    <row r="134" spans="1:75" s="92" customFormat="1" ht="60">
      <c r="A134" s="27" t="s">
        <v>781</v>
      </c>
      <c r="B134" s="28" t="s">
        <v>50</v>
      </c>
      <c r="C134" s="28" t="s">
        <v>738</v>
      </c>
      <c r="D134" s="28" t="s">
        <v>498</v>
      </c>
      <c r="E134" s="27" t="s">
        <v>782</v>
      </c>
      <c r="F134" s="28" t="s">
        <v>740</v>
      </c>
      <c r="G134" s="27" t="s">
        <v>362</v>
      </c>
      <c r="H134" s="27" t="s">
        <v>98</v>
      </c>
      <c r="I134" s="61">
        <v>1</v>
      </c>
      <c r="J134" s="30" t="s">
        <v>74</v>
      </c>
      <c r="K134" s="33" t="s">
        <v>783</v>
      </c>
      <c r="L134" s="33"/>
      <c r="M134" s="33"/>
      <c r="N134" s="33"/>
      <c r="O134" s="33"/>
      <c r="P134" s="33"/>
      <c r="Q134" s="34">
        <v>1998</v>
      </c>
      <c r="R134" s="35">
        <v>8.5793356154879987</v>
      </c>
      <c r="S134" s="36">
        <v>21.2</v>
      </c>
      <c r="T134" s="35">
        <v>28.485558512640001</v>
      </c>
      <c r="U134" s="35">
        <v>28.485558512640001</v>
      </c>
      <c r="V134" s="35">
        <v>306.61599999999999</v>
      </c>
      <c r="W134" s="37"/>
      <c r="X134" s="83">
        <v>0.3</v>
      </c>
      <c r="Y134" s="39">
        <v>4</v>
      </c>
      <c r="Z134" s="39">
        <v>10</v>
      </c>
      <c r="AA134" s="35">
        <v>2.8485558512640003</v>
      </c>
      <c r="AB134" s="84">
        <v>30.6616</v>
      </c>
      <c r="AC134" s="83">
        <v>0.4</v>
      </c>
      <c r="AD134" s="266">
        <v>897.1</v>
      </c>
      <c r="AE134" s="289">
        <v>38260</v>
      </c>
      <c r="AF134" s="215">
        <v>20.859478470993576</v>
      </c>
      <c r="AG134" s="215">
        <v>22.400993930000002</v>
      </c>
      <c r="AH134" s="86"/>
      <c r="AI134" s="225"/>
      <c r="AJ134" s="87" t="s">
        <v>78</v>
      </c>
      <c r="AK134" s="215">
        <v>21.547999999999998</v>
      </c>
      <c r="AL134" s="215">
        <v>23.14</v>
      </c>
      <c r="AM134" s="88"/>
      <c r="AN134" s="88"/>
      <c r="AO134" s="295">
        <v>40543</v>
      </c>
      <c r="AP134" s="215">
        <v>20.392960238383459</v>
      </c>
      <c r="AQ134" s="215">
        <v>21.9</v>
      </c>
      <c r="AR134" s="88"/>
      <c r="AS134" s="88" t="s">
        <v>74</v>
      </c>
      <c r="AT134" s="87" t="s">
        <v>742</v>
      </c>
      <c r="AU134" s="89" t="s">
        <v>138</v>
      </c>
      <c r="AV134" s="44">
        <v>7.9041227312013837E-2</v>
      </c>
      <c r="AW134" s="44">
        <v>7.467497839239412E-2</v>
      </c>
      <c r="AX134" s="44">
        <v>8.9991456603552955E-2</v>
      </c>
      <c r="AY134" s="44">
        <v>1.3506284414998238E-2</v>
      </c>
      <c r="AZ134" s="238" t="s">
        <v>784</v>
      </c>
      <c r="BA134" s="46">
        <v>0.32041551607533358</v>
      </c>
      <c r="BB134" s="238" t="s">
        <v>785</v>
      </c>
      <c r="BC134" s="46">
        <v>0.21176730972984895</v>
      </c>
      <c r="BD134" s="238" t="s">
        <v>786</v>
      </c>
      <c r="BE134" s="46">
        <v>0.11182471708449548</v>
      </c>
      <c r="BF134" s="61">
        <v>0.9340967203277063</v>
      </c>
      <c r="BG134" s="47">
        <v>2.0642451792219232</v>
      </c>
      <c r="BH134" s="83">
        <v>6.7718609709393848E-2</v>
      </c>
      <c r="BI134" s="46">
        <v>0.37933586050559981</v>
      </c>
      <c r="BJ134" s="46">
        <v>5.3096032297762108E-2</v>
      </c>
      <c r="BK134" s="46">
        <v>0.25345320393817783</v>
      </c>
      <c r="BL134" s="46">
        <v>0.10954043424371666</v>
      </c>
      <c r="BM134" s="46">
        <v>4.1522777019199049E-2</v>
      </c>
      <c r="BN134" s="46">
        <v>6.7364023462094094E-2</v>
      </c>
      <c r="BO134" s="46">
        <v>0</v>
      </c>
      <c r="BP134" s="46">
        <v>0</v>
      </c>
      <c r="BQ134" s="46">
        <v>2.7969058824056529E-2</v>
      </c>
      <c r="BR134" s="46">
        <v>0</v>
      </c>
      <c r="BS134" s="88" t="s">
        <v>128</v>
      </c>
      <c r="BT134" s="51">
        <v>1.24</v>
      </c>
      <c r="BU134" s="51">
        <v>1.22</v>
      </c>
      <c r="BV134" s="91"/>
      <c r="BW134" s="91"/>
    </row>
    <row r="135" spans="1:75" s="92" customFormat="1" ht="60">
      <c r="A135" s="27" t="s">
        <v>787</v>
      </c>
      <c r="B135" s="28" t="s">
        <v>50</v>
      </c>
      <c r="C135" s="28" t="s">
        <v>738</v>
      </c>
      <c r="D135" s="28" t="s">
        <v>498</v>
      </c>
      <c r="E135" s="27" t="s">
        <v>788</v>
      </c>
      <c r="F135" s="28" t="s">
        <v>740</v>
      </c>
      <c r="G135" s="27" t="s">
        <v>362</v>
      </c>
      <c r="H135" s="27" t="s">
        <v>98</v>
      </c>
      <c r="I135" s="61">
        <v>1</v>
      </c>
      <c r="J135" s="30" t="s">
        <v>74</v>
      </c>
      <c r="K135" s="33" t="s">
        <v>783</v>
      </c>
      <c r="L135" s="33"/>
      <c r="M135" s="33"/>
      <c r="N135" s="33"/>
      <c r="O135" s="33"/>
      <c r="P135" s="33"/>
      <c r="Q135" s="34">
        <v>1998</v>
      </c>
      <c r="R135" s="35">
        <v>7.8913700236799995</v>
      </c>
      <c r="S135" s="36">
        <v>19.5</v>
      </c>
      <c r="T135" s="35">
        <v>26.6520241152</v>
      </c>
      <c r="U135" s="35">
        <v>26.6520241152</v>
      </c>
      <c r="V135" s="35">
        <v>286.88</v>
      </c>
      <c r="W135" s="37"/>
      <c r="X135" s="83">
        <v>0.3</v>
      </c>
      <c r="Y135" s="39">
        <v>2</v>
      </c>
      <c r="Z135" s="39">
        <v>8</v>
      </c>
      <c r="AA135" s="35">
        <v>3.3315030144</v>
      </c>
      <c r="AB135" s="84">
        <v>35.86</v>
      </c>
      <c r="AC135" s="83">
        <v>0.1</v>
      </c>
      <c r="AD135" s="266">
        <v>600</v>
      </c>
      <c r="AE135" s="289">
        <v>38260</v>
      </c>
      <c r="AF135" s="215">
        <v>12.634705298444919</v>
      </c>
      <c r="AG135" s="215">
        <v>13.56841002</v>
      </c>
      <c r="AH135" s="86"/>
      <c r="AI135" s="225"/>
      <c r="AJ135" s="87" t="s">
        <v>78</v>
      </c>
      <c r="AK135" s="215">
        <v>12.24</v>
      </c>
      <c r="AL135" s="215">
        <v>13.145</v>
      </c>
      <c r="AM135" s="88"/>
      <c r="AN135" s="88"/>
      <c r="AO135" s="295">
        <v>40543</v>
      </c>
      <c r="AP135" s="215">
        <v>12.757239966477323</v>
      </c>
      <c r="AQ135" s="215">
        <v>13.7</v>
      </c>
      <c r="AR135" s="88"/>
      <c r="AS135" s="88" t="s">
        <v>74</v>
      </c>
      <c r="AT135" s="87" t="s">
        <v>742</v>
      </c>
      <c r="AU135" s="89" t="s">
        <v>138</v>
      </c>
      <c r="AV135" s="44">
        <v>9.6045797963299873E-2</v>
      </c>
      <c r="AW135" s="44">
        <v>1.9361354127044494E-2</v>
      </c>
      <c r="AX135" s="44">
        <v>9.2467444616159453E-2</v>
      </c>
      <c r="AY135" s="44">
        <v>-4.8680181924753874E-2</v>
      </c>
      <c r="AZ135" s="238" t="s">
        <v>789</v>
      </c>
      <c r="BA135" s="46">
        <v>0.15186680288983945</v>
      </c>
      <c r="BB135" s="238" t="s">
        <v>790</v>
      </c>
      <c r="BC135" s="46">
        <v>0.11500458800657841</v>
      </c>
      <c r="BD135" s="238" t="s">
        <v>791</v>
      </c>
      <c r="BE135" s="46">
        <v>7.9488105447765758E-2</v>
      </c>
      <c r="BF135" s="61">
        <v>0.44482710540992754</v>
      </c>
      <c r="BG135" s="47">
        <v>2.0622537053411754</v>
      </c>
      <c r="BH135" s="83">
        <v>0.57870651124464623</v>
      </c>
      <c r="BI135" s="46">
        <v>0.13373083457069851</v>
      </c>
      <c r="BJ135" s="46">
        <v>4.7497881121304361E-2</v>
      </c>
      <c r="BK135" s="46">
        <v>0.1366121315932157</v>
      </c>
      <c r="BL135" s="46">
        <v>0.10345264147013516</v>
      </c>
      <c r="BM135" s="46">
        <v>0</v>
      </c>
      <c r="BN135" s="46">
        <v>0</v>
      </c>
      <c r="BO135" s="46">
        <v>0</v>
      </c>
      <c r="BP135" s="46">
        <v>0</v>
      </c>
      <c r="BQ135" s="46">
        <v>0</v>
      </c>
      <c r="BR135" s="46">
        <v>0</v>
      </c>
      <c r="BS135" s="88" t="s">
        <v>271</v>
      </c>
      <c r="BT135" s="51">
        <v>-0.15</v>
      </c>
      <c r="BU135" s="51">
        <v>-0.15</v>
      </c>
      <c r="BV135" s="91"/>
      <c r="BW135" s="91"/>
    </row>
    <row r="136" spans="1:75" s="92" customFormat="1" ht="45">
      <c r="A136" s="27" t="s">
        <v>792</v>
      </c>
      <c r="B136" s="28" t="s">
        <v>50</v>
      </c>
      <c r="C136" s="28" t="s">
        <v>738</v>
      </c>
      <c r="D136" s="28" t="s">
        <v>498</v>
      </c>
      <c r="E136" s="27" t="s">
        <v>793</v>
      </c>
      <c r="F136" s="28" t="s">
        <v>740</v>
      </c>
      <c r="G136" s="28" t="s">
        <v>121</v>
      </c>
      <c r="H136" s="28" t="s">
        <v>98</v>
      </c>
      <c r="I136" s="61">
        <v>1</v>
      </c>
      <c r="J136" s="28" t="s">
        <v>74</v>
      </c>
      <c r="K136" s="34" t="s">
        <v>794</v>
      </c>
      <c r="L136" s="34"/>
      <c r="M136" s="34"/>
      <c r="N136" s="34"/>
      <c r="O136" s="34"/>
      <c r="P136" s="34"/>
      <c r="Q136" s="34">
        <v>1984</v>
      </c>
      <c r="R136" s="84">
        <v>2.1448339038719997</v>
      </c>
      <c r="S136" s="34">
        <v>5.3</v>
      </c>
      <c r="T136" s="115">
        <v>6.7899115814400002</v>
      </c>
      <c r="U136" s="115">
        <v>6.7899115814400002</v>
      </c>
      <c r="V136" s="115">
        <v>73.085999999999999</v>
      </c>
      <c r="W136" s="37"/>
      <c r="X136" s="34">
        <v>0.3</v>
      </c>
      <c r="Y136" s="34">
        <v>1</v>
      </c>
      <c r="Z136" s="34">
        <v>10</v>
      </c>
      <c r="AA136" s="115">
        <v>0.67899115814400002</v>
      </c>
      <c r="AB136" s="34">
        <v>7.3086000000000002</v>
      </c>
      <c r="AC136" s="34">
        <v>0.8</v>
      </c>
      <c r="AD136" s="273">
        <v>232</v>
      </c>
      <c r="AE136" s="289">
        <v>38260</v>
      </c>
      <c r="AF136" s="215">
        <v>6.795500605270508</v>
      </c>
      <c r="AG136" s="215">
        <v>7.2976880999999993</v>
      </c>
      <c r="AH136" s="34"/>
      <c r="AI136" s="260"/>
      <c r="AJ136" s="34" t="s">
        <v>78</v>
      </c>
      <c r="AK136" s="215">
        <v>4.851</v>
      </c>
      <c r="AL136" s="215">
        <v>5.21</v>
      </c>
      <c r="AM136" s="34"/>
      <c r="AN136" s="34"/>
      <c r="AO136" s="289">
        <v>40359</v>
      </c>
      <c r="AP136" s="215">
        <v>4.6559269950647169</v>
      </c>
      <c r="AQ136" s="215">
        <v>5</v>
      </c>
      <c r="AR136" s="34"/>
      <c r="AS136" s="261" t="s">
        <v>74</v>
      </c>
      <c r="AT136" s="34" t="s">
        <v>742</v>
      </c>
      <c r="AU136" s="34" t="s">
        <v>138</v>
      </c>
      <c r="AV136" s="44">
        <v>9.3100000000000002E-2</v>
      </c>
      <c r="AW136" s="44">
        <v>4.2614971209213058E-2</v>
      </c>
      <c r="AX136" s="44">
        <v>0.09</v>
      </c>
      <c r="AY136" s="44">
        <v>7.2888336799475928E-2</v>
      </c>
      <c r="AZ136" s="262" t="s">
        <v>795</v>
      </c>
      <c r="BA136" s="46">
        <v>0.21917198845964658</v>
      </c>
      <c r="BB136" s="262" t="s">
        <v>1162</v>
      </c>
      <c r="BC136" s="46">
        <v>0.1084249975293245</v>
      </c>
      <c r="BD136" s="263" t="s">
        <v>796</v>
      </c>
      <c r="BE136" s="46">
        <v>7.7845467084689979E-2</v>
      </c>
      <c r="BF136" s="61">
        <v>0.55992939824316557</v>
      </c>
      <c r="BG136" s="47">
        <v>1.5346766910891656</v>
      </c>
      <c r="BH136" s="46">
        <v>0.42786574949180639</v>
      </c>
      <c r="BI136" s="46">
        <v>4.6992857266734619E-2</v>
      </c>
      <c r="BJ136" s="46">
        <v>0.45576919977226377</v>
      </c>
      <c r="BK136" s="46">
        <v>0</v>
      </c>
      <c r="BL136" s="46">
        <v>6.9372193469195112E-2</v>
      </c>
      <c r="BM136" s="46">
        <v>0</v>
      </c>
      <c r="BN136" s="46">
        <v>0</v>
      </c>
      <c r="BO136" s="46">
        <v>0</v>
      </c>
      <c r="BP136" s="46">
        <v>0</v>
      </c>
      <c r="BQ136" s="46">
        <v>0</v>
      </c>
      <c r="BR136" s="46">
        <v>0</v>
      </c>
      <c r="BS136" s="34" t="s">
        <v>128</v>
      </c>
      <c r="BT136" s="51">
        <v>-0.05</v>
      </c>
      <c r="BU136" s="51">
        <v>-0.05</v>
      </c>
      <c r="BV136" s="34"/>
      <c r="BW136" s="34"/>
    </row>
    <row r="137" spans="1:75" s="92" customFormat="1" ht="30">
      <c r="A137" s="27" t="s">
        <v>797</v>
      </c>
      <c r="B137" s="28" t="s">
        <v>50</v>
      </c>
      <c r="C137" s="28" t="s">
        <v>738</v>
      </c>
      <c r="D137" s="28" t="s">
        <v>498</v>
      </c>
      <c r="E137" s="111" t="s">
        <v>798</v>
      </c>
      <c r="F137" s="28" t="s">
        <v>740</v>
      </c>
      <c r="G137" s="28" t="s">
        <v>130</v>
      </c>
      <c r="H137" s="28" t="s">
        <v>98</v>
      </c>
      <c r="I137" s="61">
        <v>1</v>
      </c>
      <c r="J137" s="28" t="s">
        <v>74</v>
      </c>
      <c r="K137" s="34" t="s">
        <v>74</v>
      </c>
      <c r="L137" s="34"/>
      <c r="M137" s="34"/>
      <c r="N137" s="34"/>
      <c r="O137" s="34"/>
      <c r="P137" s="34"/>
      <c r="Q137" s="34" t="s">
        <v>74</v>
      </c>
      <c r="R137" s="84">
        <v>5.4632561702399993</v>
      </c>
      <c r="S137" s="34">
        <v>13.5</v>
      </c>
      <c r="T137" s="34"/>
      <c r="U137" s="35"/>
      <c r="V137" s="34"/>
      <c r="W137" s="37"/>
      <c r="X137" s="34"/>
      <c r="Y137" s="34"/>
      <c r="Z137" s="34"/>
      <c r="AA137" s="34"/>
      <c r="AB137" s="34"/>
      <c r="AC137" s="34"/>
      <c r="AD137" s="273"/>
      <c r="AE137" s="289">
        <v>38883</v>
      </c>
      <c r="AF137" s="215">
        <v>1.9087014526492225</v>
      </c>
      <c r="AG137" s="215">
        <v>2.0497544900000002</v>
      </c>
      <c r="AH137" s="34"/>
      <c r="AI137" s="260"/>
      <c r="AJ137" s="87" t="s">
        <v>770</v>
      </c>
      <c r="AK137" s="215">
        <v>1.131</v>
      </c>
      <c r="AL137" s="215">
        <v>1.214</v>
      </c>
      <c r="AM137" s="34"/>
      <c r="AN137" s="34"/>
      <c r="AO137" s="289">
        <v>40359</v>
      </c>
      <c r="AP137" s="215">
        <v>1.117422478815532</v>
      </c>
      <c r="AQ137" s="215">
        <v>1.2</v>
      </c>
      <c r="AR137" s="34"/>
      <c r="AS137" s="261" t="s">
        <v>74</v>
      </c>
      <c r="AT137" s="34" t="s">
        <v>742</v>
      </c>
      <c r="AU137" s="34" t="s">
        <v>138</v>
      </c>
      <c r="AV137" s="44"/>
      <c r="AW137" s="44"/>
      <c r="AX137" s="44"/>
      <c r="AY137" s="44"/>
      <c r="AZ137" s="262"/>
      <c r="BA137" s="46"/>
      <c r="BB137" s="262"/>
      <c r="BC137" s="46"/>
      <c r="BD137" s="263"/>
      <c r="BE137" s="46"/>
      <c r="BF137" s="61"/>
      <c r="BG137" s="47"/>
      <c r="BH137" s="34"/>
      <c r="BI137" s="46"/>
      <c r="BJ137" s="46"/>
      <c r="BK137" s="46"/>
      <c r="BL137" s="46"/>
      <c r="BM137" s="46"/>
      <c r="BN137" s="46"/>
      <c r="BO137" s="46"/>
      <c r="BP137" s="46"/>
      <c r="BQ137" s="46"/>
      <c r="BR137" s="46"/>
      <c r="BS137" s="34" t="s">
        <v>128</v>
      </c>
      <c r="BT137" s="51">
        <v>0</v>
      </c>
      <c r="BU137" s="51">
        <v>0</v>
      </c>
      <c r="BV137" s="34"/>
      <c r="BW137" s="34"/>
    </row>
    <row r="138" spans="1:75" s="92" customFormat="1" ht="60">
      <c r="A138" s="27" t="s">
        <v>799</v>
      </c>
      <c r="B138" s="28" t="s">
        <v>50</v>
      </c>
      <c r="C138" s="28" t="s">
        <v>738</v>
      </c>
      <c r="D138" s="28" t="s">
        <v>498</v>
      </c>
      <c r="E138" s="27" t="s">
        <v>800</v>
      </c>
      <c r="F138" s="28" t="s">
        <v>740</v>
      </c>
      <c r="G138" s="27" t="s">
        <v>121</v>
      </c>
      <c r="H138" s="27" t="s">
        <v>98</v>
      </c>
      <c r="I138" s="61">
        <v>1</v>
      </c>
      <c r="J138" s="30" t="s">
        <v>74</v>
      </c>
      <c r="K138" s="33" t="s">
        <v>801</v>
      </c>
      <c r="L138" s="33"/>
      <c r="M138" s="33"/>
      <c r="N138" s="33"/>
      <c r="O138" s="33"/>
      <c r="P138" s="33"/>
      <c r="Q138" s="34">
        <v>1985</v>
      </c>
      <c r="R138" s="35">
        <v>1.8210853900799999</v>
      </c>
      <c r="S138" s="36">
        <v>4.5</v>
      </c>
      <c r="T138" s="35">
        <v>5.2453056384000005</v>
      </c>
      <c r="U138" s="35">
        <v>5.2453056384000005</v>
      </c>
      <c r="V138" s="35">
        <v>56.46</v>
      </c>
      <c r="W138" s="37"/>
      <c r="X138" s="83">
        <v>0.3</v>
      </c>
      <c r="Y138" s="39">
        <v>1</v>
      </c>
      <c r="Z138" s="39">
        <v>5</v>
      </c>
      <c r="AA138" s="35">
        <v>1.0490611276800001</v>
      </c>
      <c r="AB138" s="84">
        <v>11.292</v>
      </c>
      <c r="AC138" s="83">
        <v>0.3</v>
      </c>
      <c r="AD138" s="266">
        <v>245</v>
      </c>
      <c r="AE138" s="289">
        <v>38260</v>
      </c>
      <c r="AF138" s="215">
        <v>3.6094150386441939</v>
      </c>
      <c r="AG138" s="215">
        <v>3.8761508099999999</v>
      </c>
      <c r="AH138" s="86"/>
      <c r="AI138" s="225"/>
      <c r="AJ138" s="87" t="s">
        <v>78</v>
      </c>
      <c r="AK138" s="215">
        <v>3.0720000000000001</v>
      </c>
      <c r="AL138" s="215">
        <v>3.2989999999999999</v>
      </c>
      <c r="AM138" s="88"/>
      <c r="AN138" s="88"/>
      <c r="AO138" s="295">
        <v>40359</v>
      </c>
      <c r="AP138" s="215">
        <v>2.979793276841419</v>
      </c>
      <c r="AQ138" s="215">
        <v>3.2</v>
      </c>
      <c r="AR138" s="88"/>
      <c r="AS138" s="88" t="s">
        <v>74</v>
      </c>
      <c r="AT138" s="87" t="s">
        <v>742</v>
      </c>
      <c r="AU138" s="89" t="s">
        <v>138</v>
      </c>
      <c r="AV138" s="44">
        <v>9.873815384615385E-2</v>
      </c>
      <c r="AW138" s="44">
        <v>3.9248307692307673E-2</v>
      </c>
      <c r="AX138" s="44">
        <v>9.5000000000000001E-2</v>
      </c>
      <c r="AY138" s="44">
        <v>5.6627425611443183E-2</v>
      </c>
      <c r="AZ138" s="238" t="s">
        <v>802</v>
      </c>
      <c r="BA138" s="46">
        <v>0.23012626367057656</v>
      </c>
      <c r="BB138" s="238" t="s">
        <v>803</v>
      </c>
      <c r="BC138" s="46">
        <v>0.17689020716251624</v>
      </c>
      <c r="BD138" s="238" t="s">
        <v>804</v>
      </c>
      <c r="BE138" s="46">
        <v>0.17029607134101493</v>
      </c>
      <c r="BF138" s="61">
        <v>0.67729365922777185</v>
      </c>
      <c r="BG138" s="47">
        <v>4.5794248760062359</v>
      </c>
      <c r="BH138" s="83">
        <v>0.32244602358766122</v>
      </c>
      <c r="BI138" s="46">
        <v>0</v>
      </c>
      <c r="BJ138" s="46">
        <v>0</v>
      </c>
      <c r="BK138" s="46">
        <v>0</v>
      </c>
      <c r="BL138" s="46">
        <v>0.18019858499324018</v>
      </c>
      <c r="BM138" s="46">
        <v>0.4079114345910948</v>
      </c>
      <c r="BN138" s="46">
        <v>8.9443956828003768E-2</v>
      </c>
      <c r="BO138" s="46">
        <v>0</v>
      </c>
      <c r="BP138" s="46">
        <v>0</v>
      </c>
      <c r="BQ138" s="46">
        <v>0</v>
      </c>
      <c r="BR138" s="46">
        <v>0</v>
      </c>
      <c r="BS138" s="88" t="s">
        <v>128</v>
      </c>
      <c r="BT138" s="51">
        <v>0.1</v>
      </c>
      <c r="BU138" s="51">
        <v>0.09</v>
      </c>
      <c r="BV138" s="91"/>
      <c r="BW138" s="91"/>
    </row>
    <row r="139" spans="1:75" s="92" customFormat="1" ht="60">
      <c r="A139" s="27" t="s">
        <v>805</v>
      </c>
      <c r="B139" s="28" t="s">
        <v>50</v>
      </c>
      <c r="C139" s="28" t="s">
        <v>738</v>
      </c>
      <c r="D139" s="28" t="s">
        <v>498</v>
      </c>
      <c r="E139" s="27" t="s">
        <v>806</v>
      </c>
      <c r="F139" s="28" t="s">
        <v>740</v>
      </c>
      <c r="G139" s="27" t="s">
        <v>299</v>
      </c>
      <c r="H139" s="27" t="s">
        <v>98</v>
      </c>
      <c r="I139" s="61">
        <v>1</v>
      </c>
      <c r="J139" s="30"/>
      <c r="K139" s="33" t="s">
        <v>794</v>
      </c>
      <c r="L139" s="33"/>
      <c r="M139" s="33"/>
      <c r="N139" s="33"/>
      <c r="O139" s="33"/>
      <c r="P139" s="33"/>
      <c r="Q139" s="34">
        <v>1982</v>
      </c>
      <c r="R139" s="35">
        <v>4.6134163215359996</v>
      </c>
      <c r="S139" s="36">
        <v>11.4</v>
      </c>
      <c r="T139" s="35">
        <v>21.404860416000002</v>
      </c>
      <c r="U139" s="35">
        <v>21.404860416000002</v>
      </c>
      <c r="V139" s="35">
        <v>230.4</v>
      </c>
      <c r="W139" s="37"/>
      <c r="X139" s="83">
        <v>0.5</v>
      </c>
      <c r="Y139" s="39">
        <v>1</v>
      </c>
      <c r="Z139" s="39">
        <v>1</v>
      </c>
      <c r="AA139" s="35">
        <v>21.404860416000002</v>
      </c>
      <c r="AB139" s="84">
        <v>230.4</v>
      </c>
      <c r="AC139" s="83">
        <v>0.2</v>
      </c>
      <c r="AD139" s="266">
        <v>213</v>
      </c>
      <c r="AE139" s="289">
        <v>38260</v>
      </c>
      <c r="AF139" s="215">
        <v>8.881472259986964</v>
      </c>
      <c r="AG139" s="215">
        <v>9.5378130600000013</v>
      </c>
      <c r="AH139" s="86"/>
      <c r="AI139" s="225"/>
      <c r="AJ139" s="87" t="s">
        <v>78</v>
      </c>
      <c r="AK139" s="215">
        <v>10.532</v>
      </c>
      <c r="AL139" s="215">
        <v>11.31</v>
      </c>
      <c r="AM139" s="88"/>
      <c r="AN139" s="88"/>
      <c r="AO139" s="295">
        <v>40359</v>
      </c>
      <c r="AP139" s="215">
        <v>9.2094235962380111</v>
      </c>
      <c r="AQ139" s="215">
        <v>9.89</v>
      </c>
      <c r="AR139" s="88"/>
      <c r="AS139" s="88" t="s">
        <v>74</v>
      </c>
      <c r="AT139" s="87" t="s">
        <v>742</v>
      </c>
      <c r="AU139" s="89" t="s">
        <v>138</v>
      </c>
      <c r="AV139" s="44">
        <v>8.9780017683465968E-2</v>
      </c>
      <c r="AW139" s="44">
        <v>8.9780017683465968E-2</v>
      </c>
      <c r="AX139" s="44">
        <v>8.7521467089990077E-2</v>
      </c>
      <c r="AY139" s="44">
        <v>0.14839905641130979</v>
      </c>
      <c r="AZ139" s="238" t="s">
        <v>807</v>
      </c>
      <c r="BA139" s="46">
        <v>1</v>
      </c>
      <c r="BB139" s="238"/>
      <c r="BC139" s="46"/>
      <c r="BD139" s="238"/>
      <c r="BE139" s="46"/>
      <c r="BF139" s="61">
        <v>1</v>
      </c>
      <c r="BG139" s="47">
        <v>4.9199178644763863</v>
      </c>
      <c r="BH139" s="83">
        <v>0</v>
      </c>
      <c r="BI139" s="46">
        <v>0</v>
      </c>
      <c r="BJ139" s="46">
        <v>0</v>
      </c>
      <c r="BK139" s="46">
        <v>0</v>
      </c>
      <c r="BL139" s="46">
        <v>0</v>
      </c>
      <c r="BM139" s="46">
        <v>1</v>
      </c>
      <c r="BN139" s="46">
        <v>0</v>
      </c>
      <c r="BO139" s="46">
        <v>0</v>
      </c>
      <c r="BP139" s="46">
        <v>0</v>
      </c>
      <c r="BQ139" s="46">
        <v>0</v>
      </c>
      <c r="BR139" s="46">
        <v>0</v>
      </c>
      <c r="BS139" s="88" t="s">
        <v>128</v>
      </c>
      <c r="BT139" s="51">
        <v>0.94</v>
      </c>
      <c r="BU139" s="51">
        <v>0.92</v>
      </c>
      <c r="BV139" s="91"/>
      <c r="BW139" s="91"/>
    </row>
    <row r="140" spans="1:75" s="102" customFormat="1">
      <c r="A140" s="64" t="s">
        <v>808</v>
      </c>
      <c r="B140" s="65" t="s">
        <v>50</v>
      </c>
      <c r="C140" s="65" t="s">
        <v>809</v>
      </c>
      <c r="D140" s="65" t="s">
        <v>498</v>
      </c>
      <c r="E140" s="64" t="s">
        <v>1233</v>
      </c>
      <c r="F140" s="65" t="s">
        <v>810</v>
      </c>
      <c r="G140" s="64"/>
      <c r="H140" s="64"/>
      <c r="I140" s="66"/>
      <c r="J140" s="67"/>
      <c r="K140" s="68"/>
      <c r="L140" s="68"/>
      <c r="M140" s="68"/>
      <c r="N140" s="68"/>
      <c r="O140" s="68"/>
      <c r="P140" s="68"/>
      <c r="Q140" s="69"/>
      <c r="R140" s="70"/>
      <c r="S140" s="71"/>
      <c r="T140" s="70"/>
      <c r="U140" s="70"/>
      <c r="V140" s="70"/>
      <c r="W140" s="73"/>
      <c r="X140" s="94"/>
      <c r="Y140" s="75"/>
      <c r="Z140" s="75"/>
      <c r="AA140" s="70"/>
      <c r="AB140" s="95"/>
      <c r="AC140" s="94"/>
      <c r="AD140" s="271"/>
      <c r="AE140" s="290"/>
      <c r="AF140" s="217"/>
      <c r="AG140" s="217"/>
      <c r="AH140" s="96"/>
      <c r="AI140" s="226"/>
      <c r="AJ140" s="97"/>
      <c r="AK140" s="217"/>
      <c r="AL140" s="217"/>
      <c r="AM140" s="98"/>
      <c r="AN140" s="98"/>
      <c r="AO140" s="296"/>
      <c r="AP140" s="217"/>
      <c r="AQ140" s="217"/>
      <c r="AR140" s="98"/>
      <c r="AS140" s="98"/>
      <c r="AT140" s="97"/>
      <c r="AU140" s="99"/>
      <c r="AV140" s="44"/>
      <c r="AW140" s="44"/>
      <c r="AX140" s="282"/>
      <c r="AY140" s="282"/>
      <c r="AZ140" s="239"/>
      <c r="BA140" s="80"/>
      <c r="BB140" s="239"/>
      <c r="BC140" s="80"/>
      <c r="BD140" s="239"/>
      <c r="BE140" s="80"/>
      <c r="BF140" s="66"/>
      <c r="BG140" s="47"/>
      <c r="BH140" s="94"/>
      <c r="BI140" s="80"/>
      <c r="BJ140" s="80"/>
      <c r="BK140" s="80"/>
      <c r="BL140" s="80"/>
      <c r="BM140" s="80"/>
      <c r="BN140" s="80"/>
      <c r="BO140" s="80"/>
      <c r="BP140" s="80"/>
      <c r="BQ140" s="80"/>
      <c r="BR140" s="80"/>
      <c r="BS140" s="98"/>
      <c r="BT140" s="77">
        <v>0.06</v>
      </c>
      <c r="BU140" s="77">
        <v>0.06</v>
      </c>
      <c r="BV140" s="101"/>
      <c r="BW140" s="101"/>
    </row>
    <row r="141" spans="1:75" s="92" customFormat="1" ht="75">
      <c r="A141" s="27" t="s">
        <v>811</v>
      </c>
      <c r="B141" s="28" t="s">
        <v>50</v>
      </c>
      <c r="C141" s="28" t="s">
        <v>812</v>
      </c>
      <c r="D141" s="28" t="s">
        <v>498</v>
      </c>
      <c r="E141" s="27" t="s">
        <v>813</v>
      </c>
      <c r="F141" s="28" t="s">
        <v>814</v>
      </c>
      <c r="G141" s="27" t="s">
        <v>121</v>
      </c>
      <c r="H141" s="27" t="s">
        <v>98</v>
      </c>
      <c r="I141" s="61">
        <v>1</v>
      </c>
      <c r="J141" s="30" t="s">
        <v>74</v>
      </c>
      <c r="K141" s="33" t="s">
        <v>815</v>
      </c>
      <c r="L141" s="33"/>
      <c r="M141" s="33"/>
      <c r="N141" s="33"/>
      <c r="O141" s="33"/>
      <c r="P141" s="33"/>
      <c r="Q141" s="34">
        <v>1983</v>
      </c>
      <c r="R141" s="35">
        <v>2.4402544227071998</v>
      </c>
      <c r="S141" s="36">
        <v>6.03</v>
      </c>
      <c r="T141" s="35">
        <v>6.8939629862400009</v>
      </c>
      <c r="U141" s="35">
        <v>6.8939629862400009</v>
      </c>
      <c r="V141" s="35">
        <v>74.206000000000003</v>
      </c>
      <c r="W141" s="37"/>
      <c r="X141" s="83">
        <v>0.3</v>
      </c>
      <c r="Y141" s="39">
        <v>1</v>
      </c>
      <c r="Z141" s="39">
        <v>13</v>
      </c>
      <c r="AA141" s="35">
        <v>0.53030484509538467</v>
      </c>
      <c r="AB141" s="84">
        <v>5.7081538461538468</v>
      </c>
      <c r="AC141" s="83">
        <v>0.5</v>
      </c>
      <c r="AD141" s="266">
        <v>208</v>
      </c>
      <c r="AE141" s="289">
        <v>38659</v>
      </c>
      <c r="AF141" s="215">
        <v>5.2828755005121506</v>
      </c>
      <c r="AG141" s="215">
        <v>5.6732799999999992</v>
      </c>
      <c r="AH141" s="86"/>
      <c r="AI141" s="225"/>
      <c r="AJ141" s="87" t="s">
        <v>78</v>
      </c>
      <c r="AK141" s="215">
        <v>3.2130000000000001</v>
      </c>
      <c r="AL141" s="215">
        <v>3.45</v>
      </c>
      <c r="AM141" s="88"/>
      <c r="AN141" s="88"/>
      <c r="AO141" s="295">
        <v>40359</v>
      </c>
      <c r="AP141" s="215">
        <v>3.8364838439333271</v>
      </c>
      <c r="AQ141" s="215">
        <v>4.12</v>
      </c>
      <c r="AR141" s="88"/>
      <c r="AS141" s="88" t="s">
        <v>74</v>
      </c>
      <c r="AT141" s="87" t="s">
        <v>816</v>
      </c>
      <c r="AU141" s="89" t="s">
        <v>138</v>
      </c>
      <c r="AV141" s="44">
        <v>0.10677536231884058</v>
      </c>
      <c r="AW141" s="44">
        <v>4.7413043478260863E-2</v>
      </c>
      <c r="AX141" s="44">
        <v>9.7534243416096053E-2</v>
      </c>
      <c r="AY141" s="44">
        <v>0.14212450156242373</v>
      </c>
      <c r="AZ141" s="238" t="s">
        <v>817</v>
      </c>
      <c r="BA141" s="46">
        <v>0.22570562930821253</v>
      </c>
      <c r="BB141" s="238" t="s">
        <v>818</v>
      </c>
      <c r="BC141" s="46">
        <v>0.14482911166380322</v>
      </c>
      <c r="BD141" s="238" t="s">
        <v>819</v>
      </c>
      <c r="BE141" s="46">
        <v>7.6701586528675592E-2</v>
      </c>
      <c r="BF141" s="61">
        <v>0.60736328598765599</v>
      </c>
      <c r="BG141" s="47">
        <v>1.3908919229096086</v>
      </c>
      <c r="BH141" s="83">
        <v>0.36269586654607944</v>
      </c>
      <c r="BI141" s="46">
        <v>0.32718353004843198</v>
      </c>
      <c r="BJ141" s="46">
        <v>7.4270432637739539E-2</v>
      </c>
      <c r="BK141" s="46">
        <v>9.5611601154997561E-2</v>
      </c>
      <c r="BL141" s="46">
        <v>0.1402385696127515</v>
      </c>
      <c r="BM141" s="46">
        <v>0</v>
      </c>
      <c r="BN141" s="46">
        <v>0</v>
      </c>
      <c r="BO141" s="46">
        <v>0</v>
      </c>
      <c r="BP141" s="46">
        <v>0</v>
      </c>
      <c r="BQ141" s="46">
        <v>0</v>
      </c>
      <c r="BR141" s="46">
        <v>0</v>
      </c>
      <c r="BS141" s="88" t="s">
        <v>128</v>
      </c>
      <c r="BT141" s="51">
        <v>0.08</v>
      </c>
      <c r="BU141" s="51">
        <v>0.08</v>
      </c>
      <c r="BV141" s="91"/>
      <c r="BW141" s="91"/>
    </row>
    <row r="142" spans="1:75" s="92" customFormat="1" ht="60">
      <c r="A142" s="27" t="s">
        <v>820</v>
      </c>
      <c r="B142" s="28" t="s">
        <v>50</v>
      </c>
      <c r="C142" s="28" t="s">
        <v>812</v>
      </c>
      <c r="D142" s="28" t="s">
        <v>498</v>
      </c>
      <c r="E142" s="27" t="s">
        <v>821</v>
      </c>
      <c r="F142" s="28" t="s">
        <v>814</v>
      </c>
      <c r="G142" s="27" t="s">
        <v>299</v>
      </c>
      <c r="H142" s="27" t="s">
        <v>98</v>
      </c>
      <c r="I142" s="61">
        <v>1</v>
      </c>
      <c r="J142" s="30" t="s">
        <v>74</v>
      </c>
      <c r="K142" s="33" t="s">
        <v>822</v>
      </c>
      <c r="L142" s="33"/>
      <c r="M142" s="33"/>
      <c r="N142" s="33"/>
      <c r="O142" s="33"/>
      <c r="P142" s="33"/>
      <c r="Q142" s="34">
        <v>1997</v>
      </c>
      <c r="R142" s="35">
        <v>2.4038327149056</v>
      </c>
      <c r="S142" s="36">
        <v>5.94</v>
      </c>
      <c r="T142" s="35">
        <v>8.5220887622399992</v>
      </c>
      <c r="U142" s="35">
        <v>8.5220887622399992</v>
      </c>
      <c r="V142" s="35">
        <v>91.730999999999995</v>
      </c>
      <c r="W142" s="37"/>
      <c r="X142" s="83">
        <v>0.4</v>
      </c>
      <c r="Y142" s="39">
        <v>1</v>
      </c>
      <c r="Z142" s="39">
        <v>6</v>
      </c>
      <c r="AA142" s="35">
        <v>1.42034812704</v>
      </c>
      <c r="AB142" s="84">
        <v>15.288499999999999</v>
      </c>
      <c r="AC142" s="83">
        <v>0.1</v>
      </c>
      <c r="AD142" s="266">
        <v>146</v>
      </c>
      <c r="AE142" s="289">
        <v>38659</v>
      </c>
      <c r="AF142" s="215">
        <v>5.3451254586088091</v>
      </c>
      <c r="AG142" s="215">
        <v>5.7401302300000001</v>
      </c>
      <c r="AH142" s="86"/>
      <c r="AI142" s="225"/>
      <c r="AJ142" s="87" t="s">
        <v>78</v>
      </c>
      <c r="AK142" s="215">
        <v>2.4409999999999998</v>
      </c>
      <c r="AL142" s="215">
        <v>2.6219999999999999</v>
      </c>
      <c r="AM142" s="88"/>
      <c r="AN142" s="88"/>
      <c r="AO142" s="295">
        <v>40359</v>
      </c>
      <c r="AP142" s="215">
        <v>2.551447993295465</v>
      </c>
      <c r="AQ142" s="215">
        <v>2.74</v>
      </c>
      <c r="AR142" s="88"/>
      <c r="AS142" s="88" t="s">
        <v>74</v>
      </c>
      <c r="AT142" s="87" t="s">
        <v>816</v>
      </c>
      <c r="AU142" s="89" t="s">
        <v>138</v>
      </c>
      <c r="AV142" s="44">
        <v>0.13182644258345341</v>
      </c>
      <c r="AW142" s="44"/>
      <c r="AX142" s="44">
        <v>9.7482581928051593E-2</v>
      </c>
      <c r="AY142" s="44">
        <v>-5.1448854510319553E-2</v>
      </c>
      <c r="AZ142" s="238" t="s">
        <v>823</v>
      </c>
      <c r="BA142" s="46">
        <v>0.16486291060705321</v>
      </c>
      <c r="BB142" s="238" t="s">
        <v>824</v>
      </c>
      <c r="BC142" s="46">
        <v>0.14713581094289227</v>
      </c>
      <c r="BD142" s="238"/>
      <c r="BE142" s="46"/>
      <c r="BF142" s="61">
        <v>0.31870360074565851</v>
      </c>
      <c r="BG142" s="47">
        <v>7.2854358567832893</v>
      </c>
      <c r="BH142" s="83">
        <v>0.69693980219536045</v>
      </c>
      <c r="BI142" s="46">
        <v>0</v>
      </c>
      <c r="BJ142" s="46">
        <v>0</v>
      </c>
      <c r="BK142" s="46">
        <v>0</v>
      </c>
      <c r="BL142" s="46">
        <v>0</v>
      </c>
      <c r="BM142" s="46">
        <v>0</v>
      </c>
      <c r="BN142" s="46">
        <v>0.14292048296537896</v>
      </c>
      <c r="BO142" s="46">
        <v>0</v>
      </c>
      <c r="BP142" s="46">
        <v>0</v>
      </c>
      <c r="BQ142" s="46">
        <v>0</v>
      </c>
      <c r="BR142" s="46">
        <v>0.16013971483926071</v>
      </c>
      <c r="BS142" s="88" t="s">
        <v>128</v>
      </c>
      <c r="BT142" s="51">
        <v>-0.06</v>
      </c>
      <c r="BU142" s="51">
        <v>-0.06</v>
      </c>
      <c r="BV142" s="91"/>
      <c r="BW142" s="91"/>
    </row>
    <row r="143" spans="1:75" s="92" customFormat="1" ht="75">
      <c r="A143" s="27" t="s">
        <v>825</v>
      </c>
      <c r="B143" s="28" t="s">
        <v>50</v>
      </c>
      <c r="C143" s="28" t="s">
        <v>812</v>
      </c>
      <c r="D143" s="28" t="s">
        <v>498</v>
      </c>
      <c r="E143" s="27" t="s">
        <v>826</v>
      </c>
      <c r="F143" s="28" t="s">
        <v>814</v>
      </c>
      <c r="G143" s="27" t="s">
        <v>121</v>
      </c>
      <c r="H143" s="27" t="s">
        <v>98</v>
      </c>
      <c r="I143" s="61">
        <v>1</v>
      </c>
      <c r="J143" s="30" t="s">
        <v>74</v>
      </c>
      <c r="K143" s="33" t="s">
        <v>827</v>
      </c>
      <c r="L143" s="33"/>
      <c r="M143" s="33"/>
      <c r="N143" s="33"/>
      <c r="O143" s="33"/>
      <c r="P143" s="33"/>
      <c r="Q143" s="34">
        <v>1986</v>
      </c>
      <c r="R143" s="35">
        <v>8.2555871016959994</v>
      </c>
      <c r="S143" s="36">
        <v>20.399999999999999</v>
      </c>
      <c r="T143" s="35">
        <v>22.551376832640003</v>
      </c>
      <c r="U143" s="35">
        <v>22.551376832640003</v>
      </c>
      <c r="V143" s="35">
        <v>242.74100000000001</v>
      </c>
      <c r="W143" s="37"/>
      <c r="X143" s="83">
        <v>0.3</v>
      </c>
      <c r="Y143" s="39">
        <v>4</v>
      </c>
      <c r="Z143" s="39">
        <v>41</v>
      </c>
      <c r="AA143" s="35">
        <v>0.55003358128390256</v>
      </c>
      <c r="AB143" s="84">
        <v>5.9205121951219519</v>
      </c>
      <c r="AC143" s="83">
        <v>0.7</v>
      </c>
      <c r="AD143" s="266">
        <v>977</v>
      </c>
      <c r="AE143" s="289">
        <v>38659</v>
      </c>
      <c r="AF143" s="215">
        <v>19.355854632647361</v>
      </c>
      <c r="AG143" s="215">
        <v>20.786252290000004</v>
      </c>
      <c r="AH143" s="86"/>
      <c r="AI143" s="225"/>
      <c r="AJ143" s="87" t="s">
        <v>78</v>
      </c>
      <c r="AK143" s="215">
        <v>11.519</v>
      </c>
      <c r="AL143" s="215">
        <v>12.37</v>
      </c>
      <c r="AM143" s="88"/>
      <c r="AN143" s="88"/>
      <c r="AO143" s="295">
        <v>40724</v>
      </c>
      <c r="AP143" s="215">
        <v>11.518763385790109</v>
      </c>
      <c r="AQ143" s="215">
        <v>12.37</v>
      </c>
      <c r="AR143" s="88"/>
      <c r="AS143" s="88" t="s">
        <v>74</v>
      </c>
      <c r="AT143" s="87" t="s">
        <v>828</v>
      </c>
      <c r="AU143" s="89" t="s">
        <v>138</v>
      </c>
      <c r="AV143" s="44">
        <v>0.09</v>
      </c>
      <c r="AW143" s="44">
        <v>8.2596847210994334E-2</v>
      </c>
      <c r="AX143" s="44">
        <v>0.1</v>
      </c>
      <c r="AY143" s="44">
        <v>6.4684086066739255E-2</v>
      </c>
      <c r="AZ143" s="238" t="s">
        <v>829</v>
      </c>
      <c r="BA143" s="46">
        <v>0.11018425333678604</v>
      </c>
      <c r="BB143" s="238" t="s">
        <v>830</v>
      </c>
      <c r="BC143" s="46">
        <v>6.8029948136600085E-2</v>
      </c>
      <c r="BD143" s="238" t="s">
        <v>831</v>
      </c>
      <c r="BE143" s="46">
        <v>6.7193407575489403E-2</v>
      </c>
      <c r="BF143" s="61">
        <v>0.7833658096489674</v>
      </c>
      <c r="BG143" s="47">
        <v>2.1205531922482721</v>
      </c>
      <c r="BH143" s="83">
        <v>0.20756242583330264</v>
      </c>
      <c r="BI143" s="46">
        <v>0.374019263870564</v>
      </c>
      <c r="BJ143" s="46">
        <v>4.5533876813592923E-2</v>
      </c>
      <c r="BK143" s="46">
        <v>9.4235659266960356E-2</v>
      </c>
      <c r="BL143" s="46">
        <v>0.13391921102747451</v>
      </c>
      <c r="BM143" s="46">
        <v>3.2618168518181855E-2</v>
      </c>
      <c r="BN143" s="46">
        <v>8.2958403035920336E-2</v>
      </c>
      <c r="BO143" s="46">
        <v>2.915299163400329E-2</v>
      </c>
      <c r="BP143" s="46">
        <v>0</v>
      </c>
      <c r="BQ143" s="46">
        <v>0</v>
      </c>
      <c r="BR143" s="46">
        <v>0</v>
      </c>
      <c r="BS143" s="88" t="s">
        <v>128</v>
      </c>
      <c r="BT143" s="51">
        <v>0.36</v>
      </c>
      <c r="BU143" s="51">
        <v>0.36</v>
      </c>
      <c r="BV143" s="91"/>
      <c r="BW143" s="91"/>
    </row>
    <row r="144" spans="1:75" s="92" customFormat="1" ht="60">
      <c r="A144" s="27" t="s">
        <v>832</v>
      </c>
      <c r="B144" s="28" t="s">
        <v>50</v>
      </c>
      <c r="C144" s="28" t="s">
        <v>812</v>
      </c>
      <c r="D144" s="28" t="s">
        <v>498</v>
      </c>
      <c r="E144" s="27" t="s">
        <v>833</v>
      </c>
      <c r="F144" s="28" t="s">
        <v>814</v>
      </c>
      <c r="G144" s="27" t="s">
        <v>299</v>
      </c>
      <c r="H144" s="27" t="s">
        <v>98</v>
      </c>
      <c r="I144" s="61">
        <v>1</v>
      </c>
      <c r="J144" s="30" t="s">
        <v>74</v>
      </c>
      <c r="K144" s="33" t="s">
        <v>834</v>
      </c>
      <c r="L144" s="33"/>
      <c r="M144" s="33"/>
      <c r="N144" s="33"/>
      <c r="O144" s="33"/>
      <c r="P144" s="33"/>
      <c r="Q144" s="34">
        <v>1994</v>
      </c>
      <c r="R144" s="35">
        <v>4.7752905784320001</v>
      </c>
      <c r="S144" s="36">
        <v>11.8</v>
      </c>
      <c r="T144" s="35">
        <v>11.33714377728</v>
      </c>
      <c r="U144" s="35">
        <v>11.33714377728</v>
      </c>
      <c r="V144" s="35">
        <v>122.032</v>
      </c>
      <c r="W144" s="37"/>
      <c r="X144" s="83">
        <v>0.2</v>
      </c>
      <c r="Y144" s="39">
        <v>1</v>
      </c>
      <c r="Z144" s="39">
        <v>1</v>
      </c>
      <c r="AA144" s="35">
        <v>11.33714377728</v>
      </c>
      <c r="AB144" s="84">
        <v>122.032</v>
      </c>
      <c r="AC144" s="83">
        <v>0.4</v>
      </c>
      <c r="AD144" s="266">
        <v>407</v>
      </c>
      <c r="AE144" s="289">
        <v>38260</v>
      </c>
      <c r="AF144" s="215">
        <v>7.8136949902225528</v>
      </c>
      <c r="AG144" s="215">
        <v>8.3911270499999997</v>
      </c>
      <c r="AH144" s="86"/>
      <c r="AI144" s="225"/>
      <c r="AJ144" s="87" t="s">
        <v>78</v>
      </c>
      <c r="AK144" s="215">
        <v>6.2720000000000002</v>
      </c>
      <c r="AL144" s="215">
        <v>6.7350000000000003</v>
      </c>
      <c r="AM144" s="88"/>
      <c r="AN144" s="88"/>
      <c r="AO144" s="295">
        <v>40359</v>
      </c>
      <c r="AP144" s="215">
        <v>6.2016947574262034</v>
      </c>
      <c r="AQ144" s="215">
        <v>6.66</v>
      </c>
      <c r="AR144" s="88"/>
      <c r="AS144" s="88" t="s">
        <v>74</v>
      </c>
      <c r="AT144" s="87" t="s">
        <v>816</v>
      </c>
      <c r="AU144" s="89" t="s">
        <v>138</v>
      </c>
      <c r="AV144" s="44">
        <v>8.7741796585003723E-2</v>
      </c>
      <c r="AW144" s="44">
        <v>8.7741796585003723E-2</v>
      </c>
      <c r="AX144" s="44">
        <v>9.0017643308765063E-2</v>
      </c>
      <c r="AY144" s="44">
        <v>9.3833335239936977E-2</v>
      </c>
      <c r="AZ144" s="238" t="s">
        <v>835</v>
      </c>
      <c r="BA144" s="46">
        <v>1</v>
      </c>
      <c r="BB144" s="238"/>
      <c r="BC144" s="46"/>
      <c r="BD144" s="238"/>
      <c r="BE144" s="46"/>
      <c r="BF144" s="61">
        <v>1</v>
      </c>
      <c r="BG144" s="47">
        <v>6.3381245722108144</v>
      </c>
      <c r="BH144" s="83">
        <v>0</v>
      </c>
      <c r="BI144" s="46">
        <v>0</v>
      </c>
      <c r="BJ144" s="46">
        <v>0</v>
      </c>
      <c r="BK144" s="46">
        <v>0</v>
      </c>
      <c r="BL144" s="46">
        <v>0</v>
      </c>
      <c r="BM144" s="46">
        <v>0</v>
      </c>
      <c r="BN144" s="46">
        <v>0</v>
      </c>
      <c r="BO144" s="46">
        <v>1</v>
      </c>
      <c r="BP144" s="46">
        <v>0</v>
      </c>
      <c r="BQ144" s="46">
        <v>0</v>
      </c>
      <c r="BR144" s="46">
        <v>0</v>
      </c>
      <c r="BS144" s="88" t="s">
        <v>128</v>
      </c>
      <c r="BT144" s="51">
        <v>0.54</v>
      </c>
      <c r="BU144" s="51">
        <v>0.53</v>
      </c>
      <c r="BV144" s="91"/>
      <c r="BW144" s="91"/>
    </row>
    <row r="145" spans="1:75" s="92" customFormat="1" ht="60">
      <c r="A145" s="27" t="s">
        <v>836</v>
      </c>
      <c r="B145" s="28" t="s">
        <v>50</v>
      </c>
      <c r="C145" s="28" t="s">
        <v>812</v>
      </c>
      <c r="D145" s="28" t="s">
        <v>498</v>
      </c>
      <c r="E145" s="27" t="s">
        <v>837</v>
      </c>
      <c r="F145" s="28" t="s">
        <v>814</v>
      </c>
      <c r="G145" s="27" t="s">
        <v>299</v>
      </c>
      <c r="H145" s="27" t="s">
        <v>98</v>
      </c>
      <c r="I145" s="61">
        <v>1</v>
      </c>
      <c r="J145" s="30" t="s">
        <v>74</v>
      </c>
      <c r="K145" s="33" t="s">
        <v>838</v>
      </c>
      <c r="L145" s="33"/>
      <c r="M145" s="33"/>
      <c r="N145" s="33"/>
      <c r="O145" s="33"/>
      <c r="P145" s="33"/>
      <c r="Q145" s="34">
        <v>1989</v>
      </c>
      <c r="R145" s="35">
        <v>9.1863640788479994</v>
      </c>
      <c r="S145" s="36">
        <v>22.7</v>
      </c>
      <c r="T145" s="35">
        <v>29.83042291968</v>
      </c>
      <c r="U145" s="35">
        <v>29.83042291968</v>
      </c>
      <c r="V145" s="35">
        <v>321.09199999999998</v>
      </c>
      <c r="W145" s="37"/>
      <c r="X145" s="83">
        <v>0.3</v>
      </c>
      <c r="Y145" s="39">
        <v>4</v>
      </c>
      <c r="Z145" s="39">
        <v>12</v>
      </c>
      <c r="AA145" s="35">
        <v>2.4858685766400002</v>
      </c>
      <c r="AB145" s="84">
        <v>26.757666666666665</v>
      </c>
      <c r="AC145" s="83">
        <v>0.2</v>
      </c>
      <c r="AD145" s="266">
        <v>716.9</v>
      </c>
      <c r="AE145" s="289">
        <v>38260</v>
      </c>
      <c r="AF145" s="215">
        <v>21.374468349008289</v>
      </c>
      <c r="AG145" s="215">
        <v>22.954041560000004</v>
      </c>
      <c r="AH145" s="86"/>
      <c r="AI145" s="225"/>
      <c r="AJ145" s="87" t="s">
        <v>78</v>
      </c>
      <c r="AK145" s="215">
        <v>12.118</v>
      </c>
      <c r="AL145" s="215">
        <v>13.013</v>
      </c>
      <c r="AM145" s="88"/>
      <c r="AN145" s="88"/>
      <c r="AO145" s="295">
        <v>40543</v>
      </c>
      <c r="AP145" s="215">
        <v>11.429369587484867</v>
      </c>
      <c r="AQ145" s="215">
        <v>12.273999999999999</v>
      </c>
      <c r="AR145" s="88"/>
      <c r="AS145" s="88" t="s">
        <v>74</v>
      </c>
      <c r="AT145" s="87" t="s">
        <v>828</v>
      </c>
      <c r="AU145" s="89" t="s">
        <v>138</v>
      </c>
      <c r="AV145" s="44">
        <v>9.6962948614892783E-2</v>
      </c>
      <c r="AW145" s="44">
        <v>4.8530781249999995E-2</v>
      </c>
      <c r="AX145" s="44">
        <v>0.1</v>
      </c>
      <c r="AY145" s="44">
        <v>0.22152460746207159</v>
      </c>
      <c r="AZ145" s="238" t="s">
        <v>839</v>
      </c>
      <c r="BA145" s="46">
        <v>0.33460452532492163</v>
      </c>
      <c r="BB145" s="238" t="s">
        <v>840</v>
      </c>
      <c r="BC145" s="46">
        <v>0.15805858935671616</v>
      </c>
      <c r="BD145" s="238" t="s">
        <v>841</v>
      </c>
      <c r="BE145" s="46">
        <v>0.10386852101092947</v>
      </c>
      <c r="BF145" s="61">
        <v>0.59300449715346382</v>
      </c>
      <c r="BG145" s="47">
        <v>3.3065465697133321</v>
      </c>
      <c r="BH145" s="83">
        <v>0.34403151005955873</v>
      </c>
      <c r="BI145" s="46">
        <v>0.16026094977847669</v>
      </c>
      <c r="BJ145" s="46">
        <v>0.15342138133947433</v>
      </c>
      <c r="BK145" s="46">
        <v>0</v>
      </c>
      <c r="BL145" s="46">
        <v>0</v>
      </c>
      <c r="BM145" s="46">
        <v>0.32478771755916142</v>
      </c>
      <c r="BN145" s="46">
        <v>0</v>
      </c>
      <c r="BO145" s="46">
        <v>0.02</v>
      </c>
      <c r="BP145" s="46">
        <v>0</v>
      </c>
      <c r="BQ145" s="46">
        <v>0</v>
      </c>
      <c r="BR145" s="46">
        <v>0</v>
      </c>
      <c r="BS145" s="88" t="s">
        <v>271</v>
      </c>
      <c r="BT145" s="51">
        <v>1.08</v>
      </c>
      <c r="BU145" s="51">
        <v>1.07</v>
      </c>
      <c r="BV145" s="91"/>
      <c r="BW145" s="91"/>
    </row>
    <row r="146" spans="1:75" s="92" customFormat="1" ht="60">
      <c r="A146" s="27" t="s">
        <v>842</v>
      </c>
      <c r="B146" s="28" t="s">
        <v>50</v>
      </c>
      <c r="C146" s="28" t="s">
        <v>812</v>
      </c>
      <c r="D146" s="28" t="s">
        <v>498</v>
      </c>
      <c r="E146" s="27" t="s">
        <v>843</v>
      </c>
      <c r="F146" s="28" t="s">
        <v>814</v>
      </c>
      <c r="G146" s="27" t="s">
        <v>299</v>
      </c>
      <c r="H146" s="27" t="s">
        <v>98</v>
      </c>
      <c r="I146" s="61">
        <v>1</v>
      </c>
      <c r="J146" s="30" t="s">
        <v>74</v>
      </c>
      <c r="K146" s="33" t="s">
        <v>844</v>
      </c>
      <c r="L146" s="33"/>
      <c r="M146" s="33"/>
      <c r="N146" s="33"/>
      <c r="O146" s="33"/>
      <c r="P146" s="33"/>
      <c r="Q146" s="34">
        <v>1979</v>
      </c>
      <c r="R146" s="35">
        <v>5.0990390922239994</v>
      </c>
      <c r="S146" s="36">
        <v>12.6</v>
      </c>
      <c r="T146" s="35">
        <v>17.144791516800002</v>
      </c>
      <c r="U146" s="35">
        <v>17.144791516800002</v>
      </c>
      <c r="V146" s="35">
        <v>184.54499999999999</v>
      </c>
      <c r="W146" s="37"/>
      <c r="X146" s="83">
        <v>0.3</v>
      </c>
      <c r="Y146" s="39">
        <v>1</v>
      </c>
      <c r="Z146" s="39">
        <v>6</v>
      </c>
      <c r="AA146" s="35">
        <v>2.8574652528</v>
      </c>
      <c r="AB146" s="84">
        <v>30.757499999999997</v>
      </c>
      <c r="AC146" s="83">
        <v>0.1</v>
      </c>
      <c r="AD146" s="266">
        <v>271</v>
      </c>
      <c r="AE146" s="289">
        <v>38260</v>
      </c>
      <c r="AF146" s="215">
        <v>9.5773689356550893</v>
      </c>
      <c r="AG146" s="215">
        <v>10.285136500000002</v>
      </c>
      <c r="AH146" s="86"/>
      <c r="AI146" s="225"/>
      <c r="AJ146" s="87" t="s">
        <v>78</v>
      </c>
      <c r="AK146" s="215">
        <v>7.5890000000000004</v>
      </c>
      <c r="AL146" s="215">
        <v>8.15</v>
      </c>
      <c r="AM146" s="88"/>
      <c r="AN146" s="88"/>
      <c r="AO146" s="295">
        <v>40543</v>
      </c>
      <c r="AP146" s="215">
        <v>6.9838904925970757</v>
      </c>
      <c r="AQ146" s="215">
        <v>7.5</v>
      </c>
      <c r="AR146" s="88"/>
      <c r="AS146" s="88" t="s">
        <v>74</v>
      </c>
      <c r="AT146" s="87" t="s">
        <v>828</v>
      </c>
      <c r="AU146" s="89" t="s">
        <v>138</v>
      </c>
      <c r="AV146" s="44">
        <v>9.2814846625766903E-2</v>
      </c>
      <c r="AW146" s="44">
        <v>9.2814846625766875E-2</v>
      </c>
      <c r="AX146" s="44">
        <v>9.2499999999999999E-2</v>
      </c>
      <c r="AY146" s="44">
        <v>4.4057247929529808E-4</v>
      </c>
      <c r="AZ146" s="238" t="s">
        <v>845</v>
      </c>
      <c r="BA146" s="46">
        <v>0.35249308194575746</v>
      </c>
      <c r="BB146" s="238" t="s">
        <v>846</v>
      </c>
      <c r="BC146" s="46">
        <v>0.26314299604972186</v>
      </c>
      <c r="BD146" s="238" t="s">
        <v>847</v>
      </c>
      <c r="BE146" s="46">
        <v>0.2313628377407598</v>
      </c>
      <c r="BF146" s="61">
        <v>1</v>
      </c>
      <c r="BG146" s="47">
        <v>6.5791508067077586</v>
      </c>
      <c r="BH146" s="83">
        <v>0</v>
      </c>
      <c r="BI146" s="46">
        <v>4.8240119040160644E-2</v>
      </c>
      <c r="BJ146" s="46">
        <v>0.26314299604972186</v>
      </c>
      <c r="BK146" s="46">
        <v>0</v>
      </c>
      <c r="BL146" s="46">
        <v>0</v>
      </c>
      <c r="BM146" s="46">
        <v>0</v>
      </c>
      <c r="BN146" s="46">
        <v>0</v>
      </c>
      <c r="BO146" s="46">
        <v>0.23136283774075977</v>
      </c>
      <c r="BP146" s="46">
        <v>0</v>
      </c>
      <c r="BQ146" s="46">
        <v>0</v>
      </c>
      <c r="BR146" s="46">
        <v>0.45725404716935769</v>
      </c>
      <c r="BS146" s="88" t="s">
        <v>128</v>
      </c>
      <c r="BT146" s="51">
        <v>0.37</v>
      </c>
      <c r="BU146" s="51">
        <v>0.36</v>
      </c>
      <c r="BV146" s="91"/>
      <c r="BW146" s="91"/>
    </row>
    <row r="147" spans="1:75" s="102" customFormat="1">
      <c r="A147" s="64" t="s">
        <v>848</v>
      </c>
      <c r="B147" s="65" t="s">
        <v>50</v>
      </c>
      <c r="C147" s="65" t="s">
        <v>812</v>
      </c>
      <c r="D147" s="65" t="s">
        <v>498</v>
      </c>
      <c r="E147" s="64" t="s">
        <v>1234</v>
      </c>
      <c r="F147" s="65" t="s">
        <v>814</v>
      </c>
      <c r="G147" s="64"/>
      <c r="H147" s="64"/>
      <c r="I147" s="66"/>
      <c r="J147" s="67"/>
      <c r="K147" s="68"/>
      <c r="L147" s="68"/>
      <c r="M147" s="68"/>
      <c r="N147" s="68"/>
      <c r="O147" s="68"/>
      <c r="P147" s="68"/>
      <c r="Q147" s="69"/>
      <c r="R147" s="70"/>
      <c r="S147" s="71"/>
      <c r="T147" s="70"/>
      <c r="U147" s="70"/>
      <c r="V147" s="70"/>
      <c r="W147" s="73"/>
      <c r="X147" s="94"/>
      <c r="Y147" s="75"/>
      <c r="Z147" s="75"/>
      <c r="AA147" s="70"/>
      <c r="AB147" s="95"/>
      <c r="AC147" s="94"/>
      <c r="AD147" s="271"/>
      <c r="AE147" s="290"/>
      <c r="AF147" s="217"/>
      <c r="AG147" s="217"/>
      <c r="AH147" s="96"/>
      <c r="AI147" s="226"/>
      <c r="AJ147" s="97"/>
      <c r="AK147" s="217"/>
      <c r="AL147" s="217"/>
      <c r="AM147" s="98"/>
      <c r="AN147" s="98"/>
      <c r="AO147" s="296"/>
      <c r="AP147" s="217"/>
      <c r="AQ147" s="217"/>
      <c r="AR147" s="98"/>
      <c r="AS147" s="98"/>
      <c r="AT147" s="97"/>
      <c r="AU147" s="99"/>
      <c r="AV147" s="44"/>
      <c r="AW147" s="44"/>
      <c r="AX147" s="282"/>
      <c r="AY147" s="282"/>
      <c r="AZ147" s="239"/>
      <c r="BA147" s="80"/>
      <c r="BB147" s="239"/>
      <c r="BC147" s="80"/>
      <c r="BD147" s="239"/>
      <c r="BE147" s="80"/>
      <c r="BF147" s="66"/>
      <c r="BG147" s="47"/>
      <c r="BH147" s="94"/>
      <c r="BI147" s="80"/>
      <c r="BJ147" s="80"/>
      <c r="BK147" s="80"/>
      <c r="BL147" s="80"/>
      <c r="BM147" s="80"/>
      <c r="BN147" s="80"/>
      <c r="BO147" s="80"/>
      <c r="BP147" s="80"/>
      <c r="BQ147" s="80"/>
      <c r="BR147" s="80"/>
      <c r="BS147" s="98"/>
      <c r="BT147" s="77">
        <v>0.03</v>
      </c>
      <c r="BU147" s="77">
        <v>0.03</v>
      </c>
      <c r="BV147" s="101"/>
      <c r="BW147" s="101"/>
    </row>
    <row r="148" spans="1:75" s="92" customFormat="1" ht="75">
      <c r="A148" s="27" t="s">
        <v>849</v>
      </c>
      <c r="B148" s="28" t="s">
        <v>50</v>
      </c>
      <c r="C148" s="28" t="s">
        <v>850</v>
      </c>
      <c r="D148" s="28" t="s">
        <v>498</v>
      </c>
      <c r="E148" s="27" t="s">
        <v>851</v>
      </c>
      <c r="F148" s="28" t="s">
        <v>852</v>
      </c>
      <c r="G148" s="27" t="s">
        <v>362</v>
      </c>
      <c r="H148" s="27" t="s">
        <v>98</v>
      </c>
      <c r="I148" s="61">
        <v>1</v>
      </c>
      <c r="J148" s="30" t="s">
        <v>74</v>
      </c>
      <c r="K148" s="33" t="s">
        <v>853</v>
      </c>
      <c r="L148" s="33"/>
      <c r="M148" s="33"/>
      <c r="N148" s="33"/>
      <c r="O148" s="33"/>
      <c r="P148" s="33"/>
      <c r="Q148" s="34">
        <v>1946</v>
      </c>
      <c r="R148" s="35">
        <v>4.5324791930879993</v>
      </c>
      <c r="S148" s="36">
        <v>11.2</v>
      </c>
      <c r="T148" s="35">
        <v>40.913941397760006</v>
      </c>
      <c r="U148" s="35">
        <v>40.913941397760006</v>
      </c>
      <c r="V148" s="35">
        <v>440.39400000000001</v>
      </c>
      <c r="W148" s="37"/>
      <c r="X148" s="83">
        <v>0.9</v>
      </c>
      <c r="Y148" s="39">
        <v>7</v>
      </c>
      <c r="Z148" s="39">
        <v>30</v>
      </c>
      <c r="AA148" s="35">
        <v>1.3637980465920001</v>
      </c>
      <c r="AB148" s="84">
        <v>14.6798</v>
      </c>
      <c r="AC148" s="83">
        <v>0.2</v>
      </c>
      <c r="AD148" s="266">
        <v>245.1</v>
      </c>
      <c r="AE148" s="289">
        <v>38260</v>
      </c>
      <c r="AF148" s="215">
        <v>43.315575575006982</v>
      </c>
      <c r="AG148" s="215">
        <v>46.516596610000001</v>
      </c>
      <c r="AH148" s="86"/>
      <c r="AI148" s="225"/>
      <c r="AJ148" s="87" t="s">
        <v>78</v>
      </c>
      <c r="AK148" s="215">
        <v>38.365000000000002</v>
      </c>
      <c r="AL148" s="215">
        <v>41.2</v>
      </c>
      <c r="AM148" s="88"/>
      <c r="AN148" s="88"/>
      <c r="AO148" s="295">
        <v>40724</v>
      </c>
      <c r="AP148" s="215">
        <v>38.364838439333269</v>
      </c>
      <c r="AQ148" s="215">
        <v>41.2</v>
      </c>
      <c r="AR148" s="88"/>
      <c r="AS148" s="88" t="s">
        <v>74</v>
      </c>
      <c r="AT148" s="87" t="s">
        <v>854</v>
      </c>
      <c r="AU148" s="89" t="s">
        <v>138</v>
      </c>
      <c r="AV148" s="44">
        <v>8.2500000000000004E-2</v>
      </c>
      <c r="AW148" s="44">
        <v>6.9685364077669898E-2</v>
      </c>
      <c r="AX148" s="44">
        <v>9.7500000000000003E-2</v>
      </c>
      <c r="AY148" s="44">
        <v>0.12046254534453982</v>
      </c>
      <c r="AZ148" s="238" t="s">
        <v>855</v>
      </c>
      <c r="BA148" s="46">
        <v>0.30906353560018385</v>
      </c>
      <c r="BB148" s="238" t="s">
        <v>856</v>
      </c>
      <c r="BC148" s="46">
        <v>7.0307769002122669E-2</v>
      </c>
      <c r="BD148" s="238" t="s">
        <v>857</v>
      </c>
      <c r="BE148" s="46">
        <v>5.7149470325561058E-2</v>
      </c>
      <c r="BF148" s="61">
        <v>0.71897210225389085</v>
      </c>
      <c r="BG148" s="47">
        <v>1.4740046433323539</v>
      </c>
      <c r="BH148" s="83">
        <v>0.23962137040002668</v>
      </c>
      <c r="BI148" s="46">
        <v>0.43584279388569275</v>
      </c>
      <c r="BJ148" s="46">
        <v>9.850681777165872E-2</v>
      </c>
      <c r="BK148" s="46">
        <v>5.0054282172400953E-2</v>
      </c>
      <c r="BL148" s="46">
        <v>0.10244954652636742</v>
      </c>
      <c r="BM148" s="46">
        <v>5.9493992001136357E-2</v>
      </c>
      <c r="BN148" s="46">
        <v>0</v>
      </c>
      <c r="BO148" s="46">
        <v>1.4031197242717165E-2</v>
      </c>
      <c r="BP148" s="46">
        <v>0</v>
      </c>
      <c r="BQ148" s="46">
        <v>0</v>
      </c>
      <c r="BR148" s="46">
        <v>0</v>
      </c>
      <c r="BS148" s="88" t="s">
        <v>128</v>
      </c>
      <c r="BT148" s="51">
        <v>1.44</v>
      </c>
      <c r="BU148" s="51">
        <v>1.43</v>
      </c>
      <c r="BV148" s="91"/>
      <c r="BW148" s="91"/>
    </row>
    <row r="149" spans="1:75" s="92" customFormat="1" ht="75">
      <c r="A149" s="27" t="s">
        <v>858</v>
      </c>
      <c r="B149" s="28" t="s">
        <v>50</v>
      </c>
      <c r="C149" s="28" t="s">
        <v>850</v>
      </c>
      <c r="D149" s="28" t="s">
        <v>498</v>
      </c>
      <c r="E149" s="27" t="s">
        <v>859</v>
      </c>
      <c r="F149" s="28" t="s">
        <v>852</v>
      </c>
      <c r="G149" s="27" t="s">
        <v>362</v>
      </c>
      <c r="H149" s="27" t="s">
        <v>562</v>
      </c>
      <c r="I149" s="61">
        <v>1</v>
      </c>
      <c r="J149" s="30" t="s">
        <v>74</v>
      </c>
      <c r="K149" s="33" t="s">
        <v>853</v>
      </c>
      <c r="L149" s="33"/>
      <c r="M149" s="33"/>
      <c r="N149" s="33"/>
      <c r="O149" s="33"/>
      <c r="P149" s="33"/>
      <c r="Q149" s="34">
        <v>1940</v>
      </c>
      <c r="R149" s="35">
        <v>0.890308412928</v>
      </c>
      <c r="S149" s="36">
        <v>2.2000000000000002</v>
      </c>
      <c r="T149" s="35">
        <v>4.7481814713600006</v>
      </c>
      <c r="U149" s="35">
        <v>4.7481814713600006</v>
      </c>
      <c r="V149" s="35">
        <v>51.109000000000002</v>
      </c>
      <c r="W149" s="37"/>
      <c r="X149" s="83">
        <v>0.5</v>
      </c>
      <c r="Y149" s="39">
        <v>3</v>
      </c>
      <c r="Z149" s="39">
        <v>11</v>
      </c>
      <c r="AA149" s="35">
        <v>0.43165286103272726</v>
      </c>
      <c r="AB149" s="84">
        <v>4.6462727272727271</v>
      </c>
      <c r="AC149" s="83">
        <v>0.3</v>
      </c>
      <c r="AD149" s="266">
        <v>43.4</v>
      </c>
      <c r="AE149" s="289">
        <v>38260</v>
      </c>
      <c r="AF149" s="215">
        <v>5.2347632740478627</v>
      </c>
      <c r="AG149" s="215">
        <v>5.6216122799999999</v>
      </c>
      <c r="AH149" s="86"/>
      <c r="AI149" s="225"/>
      <c r="AJ149" s="87" t="s">
        <v>78</v>
      </c>
      <c r="AK149" s="215">
        <v>4.5629999999999997</v>
      </c>
      <c r="AL149" s="215">
        <v>4.9000000000000004</v>
      </c>
      <c r="AM149" s="88"/>
      <c r="AN149" s="88"/>
      <c r="AO149" s="295">
        <v>40724</v>
      </c>
      <c r="AP149" s="215">
        <v>4.5628084551634229</v>
      </c>
      <c r="AQ149" s="215">
        <v>4.9000000000000004</v>
      </c>
      <c r="AR149" s="88"/>
      <c r="AS149" s="88" t="s">
        <v>74</v>
      </c>
      <c r="AT149" s="87" t="s">
        <v>854</v>
      </c>
      <c r="AU149" s="89" t="s">
        <v>138</v>
      </c>
      <c r="AV149" s="44">
        <v>8.2500000000000004E-2</v>
      </c>
      <c r="AW149" s="44">
        <v>8.7783673469387757E-2</v>
      </c>
      <c r="AX149" s="44">
        <v>9.7500000000000003E-2</v>
      </c>
      <c r="AY149" s="44">
        <v>0.15001605935154938</v>
      </c>
      <c r="AZ149" s="238" t="s">
        <v>860</v>
      </c>
      <c r="BA149" s="46">
        <v>0.26056805103070096</v>
      </c>
      <c r="BB149" s="238" t="s">
        <v>861</v>
      </c>
      <c r="BC149" s="46">
        <v>0.1541288405513484</v>
      </c>
      <c r="BD149" s="238" t="s">
        <v>862</v>
      </c>
      <c r="BE149" s="46">
        <v>0.14873423695808446</v>
      </c>
      <c r="BF149" s="61">
        <v>0.86714668649357263</v>
      </c>
      <c r="BG149" s="47">
        <v>4.1833913399251985</v>
      </c>
      <c r="BH149" s="83">
        <v>0.12504826474758804</v>
      </c>
      <c r="BI149" s="46">
        <v>0</v>
      </c>
      <c r="BJ149" s="46">
        <v>1.1348538220481829E-2</v>
      </c>
      <c r="BK149" s="46">
        <v>0.40796109764969674</v>
      </c>
      <c r="BL149" s="46">
        <v>0.17762079113020487</v>
      </c>
      <c r="BM149" s="46">
        <v>0.13170291571229356</v>
      </c>
      <c r="BN149" s="46">
        <v>0</v>
      </c>
      <c r="BO149" s="46">
        <v>0</v>
      </c>
      <c r="BP149" s="46">
        <v>0</v>
      </c>
      <c r="BQ149" s="46">
        <v>0.146318392539735</v>
      </c>
      <c r="BR149" s="46">
        <v>0</v>
      </c>
      <c r="BS149" s="88" t="s">
        <v>128</v>
      </c>
      <c r="BT149" s="51">
        <v>0.28000000000000003</v>
      </c>
      <c r="BU149" s="51">
        <v>0.28000000000000003</v>
      </c>
      <c r="BV149" s="91"/>
      <c r="BW149" s="91"/>
    </row>
    <row r="150" spans="1:75" s="92" customFormat="1" ht="75">
      <c r="A150" s="27" t="s">
        <v>863</v>
      </c>
      <c r="B150" s="28" t="s">
        <v>50</v>
      </c>
      <c r="C150" s="28" t="s">
        <v>850</v>
      </c>
      <c r="D150" s="28" t="s">
        <v>498</v>
      </c>
      <c r="E150" s="27" t="s">
        <v>864</v>
      </c>
      <c r="F150" s="28" t="s">
        <v>852</v>
      </c>
      <c r="G150" s="27" t="s">
        <v>121</v>
      </c>
      <c r="H150" s="27" t="s">
        <v>98</v>
      </c>
      <c r="I150" s="61">
        <v>1</v>
      </c>
      <c r="J150" s="30" t="s">
        <v>74</v>
      </c>
      <c r="K150" s="33" t="s">
        <v>865</v>
      </c>
      <c r="L150" s="33"/>
      <c r="M150" s="33"/>
      <c r="N150" s="33"/>
      <c r="O150" s="33"/>
      <c r="P150" s="33"/>
      <c r="Q150" s="34">
        <v>1987</v>
      </c>
      <c r="R150" s="35">
        <v>5.5441932986879996</v>
      </c>
      <c r="S150" s="36">
        <v>13.7</v>
      </c>
      <c r="T150" s="35">
        <v>16.469200609920001</v>
      </c>
      <c r="U150" s="35">
        <v>16.469200609920001</v>
      </c>
      <c r="V150" s="35">
        <v>177.273</v>
      </c>
      <c r="W150" s="37"/>
      <c r="X150" s="83">
        <v>0.3</v>
      </c>
      <c r="Y150" s="39">
        <v>3</v>
      </c>
      <c r="Z150" s="39">
        <v>16</v>
      </c>
      <c r="AA150" s="35">
        <v>1.0293250381200001</v>
      </c>
      <c r="AB150" s="84">
        <v>11.0795625</v>
      </c>
      <c r="AC150" s="83">
        <v>0.3</v>
      </c>
      <c r="AD150" s="266">
        <v>324</v>
      </c>
      <c r="AE150" s="289">
        <v>38260</v>
      </c>
      <c r="AF150" s="215">
        <v>16.801956439147038</v>
      </c>
      <c r="AG150" s="215">
        <v>18.043621020000003</v>
      </c>
      <c r="AH150" s="86"/>
      <c r="AI150" s="225"/>
      <c r="AJ150" s="87" t="s">
        <v>78</v>
      </c>
      <c r="AK150" s="215">
        <v>16.271999999999998</v>
      </c>
      <c r="AL150" s="215">
        <v>17.475000000000001</v>
      </c>
      <c r="AM150" s="88"/>
      <c r="AN150" s="88"/>
      <c r="AO150" s="295">
        <v>40359</v>
      </c>
      <c r="AP150" s="215">
        <v>13.688425365490268</v>
      </c>
      <c r="AQ150" s="215">
        <v>14.7</v>
      </c>
      <c r="AR150" s="88"/>
      <c r="AS150" s="88" t="s">
        <v>74</v>
      </c>
      <c r="AT150" s="87" t="s">
        <v>854</v>
      </c>
      <c r="AU150" s="89" t="s">
        <v>138</v>
      </c>
      <c r="AV150" s="44">
        <v>8.9304091559370524E-2</v>
      </c>
      <c r="AW150" s="44">
        <v>5.5826266094420596E-2</v>
      </c>
      <c r="AX150" s="44">
        <v>9.9994376293067219E-2</v>
      </c>
      <c r="AY150" s="44">
        <v>0.12908868253831418</v>
      </c>
      <c r="AZ150" s="238" t="s">
        <v>866</v>
      </c>
      <c r="BA150" s="46">
        <v>0.23371109051815575</v>
      </c>
      <c r="BB150" s="238" t="s">
        <v>867</v>
      </c>
      <c r="BC150" s="46">
        <v>6.4832943556365583E-2</v>
      </c>
      <c r="BD150" s="238" t="s">
        <v>868</v>
      </c>
      <c r="BE150" s="46">
        <v>5.8838811244067576E-2</v>
      </c>
      <c r="BF150" s="61">
        <v>0.67676408702960966</v>
      </c>
      <c r="BG150" s="47">
        <v>1.9500804311521651</v>
      </c>
      <c r="BH150" s="83">
        <v>0.30721372161519811</v>
      </c>
      <c r="BI150" s="46">
        <v>0.18521394534385852</v>
      </c>
      <c r="BJ150" s="46">
        <v>0.25849991885833185</v>
      </c>
      <c r="BK150" s="46">
        <v>9.7284222021656111E-2</v>
      </c>
      <c r="BL150" s="46">
        <v>4.9555942334772098E-2</v>
      </c>
      <c r="BM150" s="46">
        <v>0.10223224982618331</v>
      </c>
      <c r="BN150" s="46">
        <v>0</v>
      </c>
      <c r="BO150" s="46">
        <v>0</v>
      </c>
      <c r="BP150" s="46">
        <v>0</v>
      </c>
      <c r="BQ150" s="46">
        <v>0</v>
      </c>
      <c r="BR150" s="46">
        <v>0</v>
      </c>
      <c r="BS150" s="88" t="s">
        <v>128</v>
      </c>
      <c r="BT150" s="51">
        <v>0.86</v>
      </c>
      <c r="BU150" s="51">
        <v>0.85</v>
      </c>
      <c r="BV150" s="91"/>
      <c r="BW150" s="91"/>
    </row>
    <row r="151" spans="1:75" s="92" customFormat="1" ht="75">
      <c r="A151" s="27" t="s">
        <v>869</v>
      </c>
      <c r="B151" s="28" t="s">
        <v>50</v>
      </c>
      <c r="C151" s="28" t="s">
        <v>850</v>
      </c>
      <c r="D151" s="28" t="s">
        <v>498</v>
      </c>
      <c r="E151" s="27" t="s">
        <v>870</v>
      </c>
      <c r="F151" s="28" t="s">
        <v>852</v>
      </c>
      <c r="G151" s="27" t="s">
        <v>121</v>
      </c>
      <c r="H151" s="27" t="s">
        <v>98</v>
      </c>
      <c r="I151" s="61">
        <v>1</v>
      </c>
      <c r="J151" s="30" t="s">
        <v>74</v>
      </c>
      <c r="K151" s="33" t="s">
        <v>853</v>
      </c>
      <c r="L151" s="33"/>
      <c r="M151" s="33"/>
      <c r="N151" s="33"/>
      <c r="O151" s="33"/>
      <c r="P151" s="33"/>
      <c r="Q151" s="34">
        <v>2001</v>
      </c>
      <c r="R151" s="35">
        <v>3.4398279590399996</v>
      </c>
      <c r="S151" s="36">
        <v>8.5</v>
      </c>
      <c r="T151" s="35">
        <v>9.6156504460800001</v>
      </c>
      <c r="U151" s="35">
        <v>9.6156504460800001</v>
      </c>
      <c r="V151" s="35">
        <v>103.502</v>
      </c>
      <c r="W151" s="37"/>
      <c r="X151" s="83">
        <v>0.3</v>
      </c>
      <c r="Y151" s="39">
        <v>1</v>
      </c>
      <c r="Z151" s="39">
        <v>1</v>
      </c>
      <c r="AA151" s="35">
        <v>9.6156504460800001</v>
      </c>
      <c r="AB151" s="84">
        <v>103.502</v>
      </c>
      <c r="AC151" s="83">
        <v>1</v>
      </c>
      <c r="AD151" s="266">
        <v>437.8</v>
      </c>
      <c r="AE151" s="289">
        <v>38260</v>
      </c>
      <c r="AF151" s="215">
        <v>24.001556858180464</v>
      </c>
      <c r="AG151" s="215">
        <v>25.775271910000001</v>
      </c>
      <c r="AH151" s="86"/>
      <c r="AI151" s="225"/>
      <c r="AJ151" s="87" t="s">
        <v>78</v>
      </c>
      <c r="AK151" s="215">
        <v>23.28</v>
      </c>
      <c r="AL151" s="215">
        <v>25</v>
      </c>
      <c r="AM151" s="88"/>
      <c r="AN151" s="88"/>
      <c r="AO151" s="295">
        <v>40359</v>
      </c>
      <c r="AP151" s="215">
        <v>21.324145637396402</v>
      </c>
      <c r="AQ151" s="215">
        <v>22.9</v>
      </c>
      <c r="AR151" s="88"/>
      <c r="AS151" s="88" t="s">
        <v>74</v>
      </c>
      <c r="AT151" s="87" t="s">
        <v>854</v>
      </c>
      <c r="AU151" s="89" t="s">
        <v>138</v>
      </c>
      <c r="AV151" s="44">
        <v>7.5424039999999998E-2</v>
      </c>
      <c r="AW151" s="44">
        <v>7.5424039999999998E-2</v>
      </c>
      <c r="AX151" s="44">
        <v>8.2500000000000004E-2</v>
      </c>
      <c r="AY151" s="44">
        <v>3.2402945731573984E-2</v>
      </c>
      <c r="AZ151" s="238" t="s">
        <v>871</v>
      </c>
      <c r="BA151" s="46">
        <v>1</v>
      </c>
      <c r="BB151" s="238"/>
      <c r="BC151" s="46"/>
      <c r="BD151" s="238"/>
      <c r="BE151" s="46"/>
      <c r="BF151" s="61">
        <v>1</v>
      </c>
      <c r="BG151" s="47">
        <v>2.3381245722108139</v>
      </c>
      <c r="BH151" s="83">
        <v>0</v>
      </c>
      <c r="BI151" s="46">
        <v>0</v>
      </c>
      <c r="BJ151" s="46">
        <v>0</v>
      </c>
      <c r="BK151" s="46">
        <v>1</v>
      </c>
      <c r="BL151" s="46">
        <v>0</v>
      </c>
      <c r="BM151" s="46">
        <v>0</v>
      </c>
      <c r="BN151" s="46">
        <v>0</v>
      </c>
      <c r="BO151" s="46">
        <v>0</v>
      </c>
      <c r="BP151" s="46">
        <v>0</v>
      </c>
      <c r="BQ151" s="46">
        <v>0</v>
      </c>
      <c r="BR151" s="46">
        <v>0</v>
      </c>
      <c r="BS151" s="88" t="s">
        <v>128</v>
      </c>
      <c r="BT151" s="51">
        <v>1.75</v>
      </c>
      <c r="BU151" s="51">
        <v>1.73</v>
      </c>
      <c r="BV151" s="91"/>
      <c r="BW151" s="91"/>
    </row>
    <row r="152" spans="1:75" s="102" customFormat="1">
      <c r="A152" s="64" t="s">
        <v>872</v>
      </c>
      <c r="B152" s="65" t="s">
        <v>50</v>
      </c>
      <c r="C152" s="65" t="s">
        <v>850</v>
      </c>
      <c r="D152" s="65" t="s">
        <v>498</v>
      </c>
      <c r="E152" s="64" t="s">
        <v>1235</v>
      </c>
      <c r="F152" s="65" t="s">
        <v>852</v>
      </c>
      <c r="G152" s="64"/>
      <c r="H152" s="64"/>
      <c r="I152" s="66"/>
      <c r="J152" s="67"/>
      <c r="K152" s="68"/>
      <c r="L152" s="68"/>
      <c r="M152" s="68"/>
      <c r="N152" s="68"/>
      <c r="O152" s="68"/>
      <c r="P152" s="68"/>
      <c r="Q152" s="69"/>
      <c r="R152" s="70"/>
      <c r="S152" s="71"/>
      <c r="T152" s="70"/>
      <c r="U152" s="70"/>
      <c r="V152" s="70"/>
      <c r="W152" s="73"/>
      <c r="X152" s="94"/>
      <c r="Y152" s="75"/>
      <c r="Z152" s="75"/>
      <c r="AA152" s="70"/>
      <c r="AB152" s="95"/>
      <c r="AC152" s="94"/>
      <c r="AD152" s="271"/>
      <c r="AE152" s="290"/>
      <c r="AF152" s="217"/>
      <c r="AG152" s="217"/>
      <c r="AH152" s="96"/>
      <c r="AI152" s="226"/>
      <c r="AJ152" s="97"/>
      <c r="AK152" s="217"/>
      <c r="AL152" s="217"/>
      <c r="AM152" s="98"/>
      <c r="AN152" s="98"/>
      <c r="AO152" s="296"/>
      <c r="AP152" s="217"/>
      <c r="AQ152" s="217"/>
      <c r="AR152" s="98"/>
      <c r="AS152" s="98"/>
      <c r="AT152" s="97"/>
      <c r="AU152" s="99"/>
      <c r="AV152" s="44"/>
      <c r="AW152" s="44"/>
      <c r="AX152" s="282"/>
      <c r="AY152" s="282"/>
      <c r="AZ152" s="239"/>
      <c r="BA152" s="80"/>
      <c r="BB152" s="239"/>
      <c r="BC152" s="80"/>
      <c r="BD152" s="239"/>
      <c r="BE152" s="80"/>
      <c r="BF152" s="66"/>
      <c r="BG152" s="47"/>
      <c r="BH152" s="94"/>
      <c r="BI152" s="80"/>
      <c r="BJ152" s="80"/>
      <c r="BK152" s="80"/>
      <c r="BL152" s="80"/>
      <c r="BM152" s="80"/>
      <c r="BN152" s="80"/>
      <c r="BO152" s="80"/>
      <c r="BP152" s="80"/>
      <c r="BQ152" s="80"/>
      <c r="BR152" s="80"/>
      <c r="BS152" s="98"/>
      <c r="BT152" s="77">
        <v>0</v>
      </c>
      <c r="BU152" s="77">
        <v>0</v>
      </c>
      <c r="BV152" s="101"/>
      <c r="BW152" s="101"/>
    </row>
    <row r="153" spans="1:75" s="92" customFormat="1" ht="75">
      <c r="A153" s="27" t="s">
        <v>873</v>
      </c>
      <c r="B153" s="28" t="s">
        <v>50</v>
      </c>
      <c r="C153" s="28" t="s">
        <v>599</v>
      </c>
      <c r="D153" s="28" t="s">
        <v>498</v>
      </c>
      <c r="E153" s="27" t="s">
        <v>874</v>
      </c>
      <c r="F153" s="28" t="s">
        <v>601</v>
      </c>
      <c r="G153" s="27" t="s">
        <v>362</v>
      </c>
      <c r="H153" s="27" t="s">
        <v>98</v>
      </c>
      <c r="I153" s="61">
        <v>1</v>
      </c>
      <c r="J153" s="30" t="s">
        <v>74</v>
      </c>
      <c r="K153" s="33" t="s">
        <v>875</v>
      </c>
      <c r="L153" s="33"/>
      <c r="M153" s="33"/>
      <c r="N153" s="33"/>
      <c r="O153" s="33"/>
      <c r="P153" s="33"/>
      <c r="Q153" s="34">
        <v>1979</v>
      </c>
      <c r="R153" s="35">
        <v>2.104365339648</v>
      </c>
      <c r="S153" s="36">
        <v>5.2</v>
      </c>
      <c r="T153" s="35">
        <v>10.75148301312</v>
      </c>
      <c r="U153" s="35">
        <v>10.75148301312</v>
      </c>
      <c r="V153" s="35">
        <v>115.72799999999999</v>
      </c>
      <c r="W153" s="37"/>
      <c r="X153" s="83">
        <v>0.5</v>
      </c>
      <c r="Y153" s="39">
        <v>1</v>
      </c>
      <c r="Z153" s="39">
        <v>6</v>
      </c>
      <c r="AA153" s="35">
        <v>1.7919138355200002</v>
      </c>
      <c r="AB153" s="84">
        <v>19.288</v>
      </c>
      <c r="AC153" s="83">
        <v>0.1</v>
      </c>
      <c r="AD153" s="266">
        <v>97</v>
      </c>
      <c r="AE153" s="289">
        <v>38260</v>
      </c>
      <c r="AF153" s="215">
        <v>5.4105854548840666</v>
      </c>
      <c r="AG153" s="215">
        <v>5.8104277199999999</v>
      </c>
      <c r="AH153" s="86"/>
      <c r="AI153" s="225"/>
      <c r="AJ153" s="87" t="s">
        <v>78</v>
      </c>
      <c r="AK153" s="215">
        <v>3.9620000000000002</v>
      </c>
      <c r="AL153" s="215">
        <v>4.2549999999999999</v>
      </c>
      <c r="AM153" s="88"/>
      <c r="AN153" s="88"/>
      <c r="AO153" s="295">
        <v>40359</v>
      </c>
      <c r="AP153" s="215">
        <v>3.5385045162491848</v>
      </c>
      <c r="AQ153" s="215">
        <v>3.8</v>
      </c>
      <c r="AR153" s="88"/>
      <c r="AS153" s="88" t="s">
        <v>74</v>
      </c>
      <c r="AT153" s="87" t="s">
        <v>876</v>
      </c>
      <c r="AU153" s="89" t="s">
        <v>138</v>
      </c>
      <c r="AV153" s="44">
        <v>8.5507403055229136E-2</v>
      </c>
      <c r="AW153" s="44">
        <v>7.3085781433607527E-2</v>
      </c>
      <c r="AX153" s="44">
        <v>8.7523709228653018E-2</v>
      </c>
      <c r="AY153" s="44">
        <v>3.7431470424548863E-2</v>
      </c>
      <c r="AZ153" s="238" t="s">
        <v>877</v>
      </c>
      <c r="BA153" s="46">
        <v>0.23033129164450436</v>
      </c>
      <c r="BB153" s="238" t="s">
        <v>878</v>
      </c>
      <c r="BC153" s="46">
        <v>0.21357008898308896</v>
      </c>
      <c r="BD153" s="238" t="s">
        <v>879</v>
      </c>
      <c r="BE153" s="46">
        <v>0.1668097735331065</v>
      </c>
      <c r="BF153" s="61">
        <v>1</v>
      </c>
      <c r="BG153" s="47">
        <v>2.4985796832922635</v>
      </c>
      <c r="BH153" s="83">
        <v>0</v>
      </c>
      <c r="BI153" s="46">
        <v>0.23033129164450436</v>
      </c>
      <c r="BJ153" s="46">
        <v>0.33384230653114605</v>
      </c>
      <c r="BK153" s="46">
        <v>0</v>
      </c>
      <c r="BL153" s="46">
        <v>0.31250236439056084</v>
      </c>
      <c r="BM153" s="46">
        <v>0</v>
      </c>
      <c r="BN153" s="46">
        <v>0.12332403743378891</v>
      </c>
      <c r="BO153" s="46">
        <v>0</v>
      </c>
      <c r="BP153" s="46">
        <v>0</v>
      </c>
      <c r="BQ153" s="46">
        <v>0</v>
      </c>
      <c r="BR153" s="46">
        <v>0</v>
      </c>
      <c r="BS153" s="88" t="s">
        <v>271</v>
      </c>
      <c r="BT153" s="51">
        <v>0.15</v>
      </c>
      <c r="BU153" s="51">
        <v>0.15</v>
      </c>
      <c r="BV153" s="91"/>
      <c r="BW153" s="91"/>
    </row>
    <row r="154" spans="1:75" s="92" customFormat="1" ht="75">
      <c r="A154" s="27" t="s">
        <v>880</v>
      </c>
      <c r="B154" s="28" t="s">
        <v>50</v>
      </c>
      <c r="C154" s="28" t="s">
        <v>599</v>
      </c>
      <c r="D154" s="28" t="s">
        <v>498</v>
      </c>
      <c r="E154" s="27" t="s">
        <v>881</v>
      </c>
      <c r="F154" s="28" t="s">
        <v>601</v>
      </c>
      <c r="G154" s="27" t="s">
        <v>362</v>
      </c>
      <c r="H154" s="27" t="s">
        <v>98</v>
      </c>
      <c r="I154" s="61">
        <v>1</v>
      </c>
      <c r="J154" s="30" t="s">
        <v>74</v>
      </c>
      <c r="K154" s="33" t="s">
        <v>875</v>
      </c>
      <c r="L154" s="33"/>
      <c r="M154" s="33"/>
      <c r="N154" s="33"/>
      <c r="O154" s="33"/>
      <c r="P154" s="33"/>
      <c r="Q154" s="34">
        <v>1984</v>
      </c>
      <c r="R154" s="35">
        <v>24.321607098624</v>
      </c>
      <c r="S154" s="36">
        <v>60.1</v>
      </c>
      <c r="T154" s="35">
        <v>118.43298119808</v>
      </c>
      <c r="U154" s="35">
        <v>118.43298119808</v>
      </c>
      <c r="V154" s="35">
        <v>1274.8019999999999</v>
      </c>
      <c r="W154" s="37"/>
      <c r="X154" s="83">
        <v>0.5</v>
      </c>
      <c r="Y154" s="39">
        <v>7</v>
      </c>
      <c r="Z154" s="39">
        <v>26</v>
      </c>
      <c r="AA154" s="35">
        <v>4.5551146614646152</v>
      </c>
      <c r="AB154" s="84">
        <v>49.030846153846149</v>
      </c>
      <c r="AC154" s="83">
        <v>0.1</v>
      </c>
      <c r="AD154" s="266">
        <v>1229</v>
      </c>
      <c r="AE154" s="289">
        <v>38260</v>
      </c>
      <c r="AF154" s="215">
        <v>59.149394375640192</v>
      </c>
      <c r="AG154" s="215">
        <v>63.520534620000006</v>
      </c>
      <c r="AH154" s="86"/>
      <c r="AI154" s="225"/>
      <c r="AJ154" s="87" t="s">
        <v>78</v>
      </c>
      <c r="AK154" s="215">
        <v>54.847000000000001</v>
      </c>
      <c r="AL154" s="215">
        <v>58.9</v>
      </c>
      <c r="AM154" s="88"/>
      <c r="AN154" s="88"/>
      <c r="AO154" s="295">
        <v>40543</v>
      </c>
      <c r="AP154" s="215">
        <v>51.308315485613186</v>
      </c>
      <c r="AQ154" s="215">
        <v>55.1</v>
      </c>
      <c r="AR154" s="88"/>
      <c r="AS154" s="88" t="s">
        <v>74</v>
      </c>
      <c r="AT154" s="87" t="s">
        <v>603</v>
      </c>
      <c r="AU154" s="89" t="s">
        <v>138</v>
      </c>
      <c r="AV154" s="44">
        <v>7.5198438030560269E-2</v>
      </c>
      <c r="AW154" s="44">
        <v>6.6669202037351452E-2</v>
      </c>
      <c r="AX154" s="44">
        <v>8.2505374697950412E-2</v>
      </c>
      <c r="AY154" s="44">
        <v>-1.2115540171508732E-2</v>
      </c>
      <c r="AZ154" s="238" t="s">
        <v>882</v>
      </c>
      <c r="BA154" s="46">
        <v>0.12654464085383982</v>
      </c>
      <c r="BB154" s="238" t="s">
        <v>883</v>
      </c>
      <c r="BC154" s="46">
        <v>0.12283506678102409</v>
      </c>
      <c r="BD154" s="238" t="s">
        <v>884</v>
      </c>
      <c r="BE154" s="46">
        <v>0.10211917699236303</v>
      </c>
      <c r="BF154" s="61">
        <v>0.88026375860721906</v>
      </c>
      <c r="BG154" s="47">
        <v>3.3843939097512723</v>
      </c>
      <c r="BH154" s="83">
        <v>0.1255916900951364</v>
      </c>
      <c r="BI154" s="46">
        <v>0.23677884521056078</v>
      </c>
      <c r="BJ154" s="46">
        <v>0.20491973738016614</v>
      </c>
      <c r="BK154" s="46">
        <v>1.0492325017874343E-2</v>
      </c>
      <c r="BL154" s="46">
        <v>6.3064842110962679E-2</v>
      </c>
      <c r="BM154" s="46">
        <v>7.6800070998638947E-2</v>
      </c>
      <c r="BN154" s="46">
        <v>0.16378494884280365</v>
      </c>
      <c r="BO154" s="46">
        <v>0</v>
      </c>
      <c r="BP154" s="46">
        <v>0</v>
      </c>
      <c r="BQ154" s="46">
        <v>0.11856754034385707</v>
      </c>
      <c r="BR154" s="46">
        <v>0</v>
      </c>
      <c r="BS154" s="88" t="s">
        <v>128</v>
      </c>
      <c r="BT154" s="51">
        <v>3.45</v>
      </c>
      <c r="BU154" s="51">
        <v>3.41</v>
      </c>
      <c r="BV154" s="91"/>
      <c r="BW154" s="91"/>
    </row>
    <row r="155" spans="1:75" s="92" customFormat="1" ht="45">
      <c r="A155" s="27" t="s">
        <v>885</v>
      </c>
      <c r="B155" s="28" t="s">
        <v>50</v>
      </c>
      <c r="C155" s="28" t="s">
        <v>886</v>
      </c>
      <c r="D155" s="28" t="s">
        <v>498</v>
      </c>
      <c r="E155" s="27" t="s">
        <v>887</v>
      </c>
      <c r="F155" s="28" t="s">
        <v>888</v>
      </c>
      <c r="G155" s="27" t="s">
        <v>121</v>
      </c>
      <c r="H155" s="27" t="s">
        <v>98</v>
      </c>
      <c r="I155" s="61">
        <v>1</v>
      </c>
      <c r="J155" s="30" t="s">
        <v>74</v>
      </c>
      <c r="K155" s="33" t="s">
        <v>705</v>
      </c>
      <c r="L155" s="33"/>
      <c r="M155" s="33"/>
      <c r="N155" s="33"/>
      <c r="O155" s="33"/>
      <c r="P155" s="33"/>
      <c r="Q155" s="34">
        <v>1988</v>
      </c>
      <c r="R155" s="35">
        <v>1.5378054405119999</v>
      </c>
      <c r="S155" s="36">
        <v>3.8</v>
      </c>
      <c r="T155" s="35">
        <v>5.1003768960000002</v>
      </c>
      <c r="U155" s="35">
        <v>5.1003768960000002</v>
      </c>
      <c r="V155" s="35">
        <v>54.9</v>
      </c>
      <c r="W155" s="37"/>
      <c r="X155" s="83">
        <v>0.3</v>
      </c>
      <c r="Y155" s="39">
        <v>1</v>
      </c>
      <c r="Z155" s="39">
        <v>1</v>
      </c>
      <c r="AA155" s="35">
        <v>5.1003768960000002</v>
      </c>
      <c r="AB155" s="84">
        <v>54.9</v>
      </c>
      <c r="AC155" s="83">
        <v>0.2</v>
      </c>
      <c r="AD155" s="266">
        <v>177</v>
      </c>
      <c r="AE155" s="289">
        <v>38260</v>
      </c>
      <c r="AF155" s="215">
        <v>5.6147647918800629</v>
      </c>
      <c r="AG155" s="215">
        <v>6.02969591</v>
      </c>
      <c r="AH155" s="86"/>
      <c r="AI155" s="225"/>
      <c r="AJ155" s="87" t="s">
        <v>78</v>
      </c>
      <c r="AK155" s="215">
        <v>1.867</v>
      </c>
      <c r="AL155" s="215">
        <v>2.0049999999999999</v>
      </c>
      <c r="AM155" s="88"/>
      <c r="AN155" s="88"/>
      <c r="AO155" s="295">
        <v>40543</v>
      </c>
      <c r="AP155" s="215">
        <v>2.4210820374336528</v>
      </c>
      <c r="AQ155" s="215">
        <v>2.6</v>
      </c>
      <c r="AR155" s="88"/>
      <c r="AS155" s="88" t="s">
        <v>74</v>
      </c>
      <c r="AT155" s="87" t="s">
        <v>889</v>
      </c>
      <c r="AU155" s="89" t="s">
        <v>138</v>
      </c>
      <c r="AV155" s="44">
        <v>8.7095554451345245E-2</v>
      </c>
      <c r="AW155" s="44"/>
      <c r="AX155" s="44">
        <v>9.9990205649585981E-2</v>
      </c>
      <c r="AY155" s="44">
        <v>0</v>
      </c>
      <c r="AZ155" s="238"/>
      <c r="BA155" s="46"/>
      <c r="BB155" s="238"/>
      <c r="BC155" s="46"/>
      <c r="BD155" s="238"/>
      <c r="BE155" s="46"/>
      <c r="BF155" s="61">
        <v>0</v>
      </c>
      <c r="BG155" s="47">
        <v>0</v>
      </c>
      <c r="BH155" s="83">
        <v>1</v>
      </c>
      <c r="BI155" s="46">
        <v>0</v>
      </c>
      <c r="BJ155" s="46">
        <v>0</v>
      </c>
      <c r="BK155" s="46">
        <v>0</v>
      </c>
      <c r="BL155" s="46">
        <v>0</v>
      </c>
      <c r="BM155" s="46">
        <v>0</v>
      </c>
      <c r="BN155" s="46">
        <v>0</v>
      </c>
      <c r="BO155" s="46">
        <v>0</v>
      </c>
      <c r="BP155" s="46">
        <v>0</v>
      </c>
      <c r="BQ155" s="46">
        <v>0</v>
      </c>
      <c r="BR155" s="46">
        <v>0</v>
      </c>
      <c r="BS155" s="88" t="s">
        <v>271</v>
      </c>
      <c r="BT155" s="51">
        <v>-0.06</v>
      </c>
      <c r="BU155" s="51">
        <v>-0.06</v>
      </c>
      <c r="BV155" s="91"/>
      <c r="BW155" s="91"/>
    </row>
    <row r="156" spans="1:75" s="92" customFormat="1" ht="60">
      <c r="A156" s="27" t="s">
        <v>890</v>
      </c>
      <c r="B156" s="28" t="s">
        <v>50</v>
      </c>
      <c r="C156" s="28" t="s">
        <v>886</v>
      </c>
      <c r="D156" s="28" t="s">
        <v>498</v>
      </c>
      <c r="E156" s="27" t="s">
        <v>891</v>
      </c>
      <c r="F156" s="28" t="s">
        <v>888</v>
      </c>
      <c r="G156" s="27" t="s">
        <v>299</v>
      </c>
      <c r="H156" s="27" t="s">
        <v>98</v>
      </c>
      <c r="I156" s="61">
        <v>1</v>
      </c>
      <c r="J156" s="30" t="s">
        <v>74</v>
      </c>
      <c r="K156" s="33" t="s">
        <v>892</v>
      </c>
      <c r="L156" s="33"/>
      <c r="M156" s="33"/>
      <c r="N156" s="33"/>
      <c r="O156" s="33"/>
      <c r="P156" s="33"/>
      <c r="Q156" s="34">
        <v>1988</v>
      </c>
      <c r="R156" s="35">
        <v>9.5101125926399988</v>
      </c>
      <c r="S156" s="36">
        <v>23.5</v>
      </c>
      <c r="T156" s="35">
        <v>35.432476231679999</v>
      </c>
      <c r="U156" s="35">
        <v>35.432476231679999</v>
      </c>
      <c r="V156" s="35">
        <v>381.392</v>
      </c>
      <c r="W156" s="37"/>
      <c r="X156" s="83">
        <v>0.4</v>
      </c>
      <c r="Y156" s="39">
        <v>2</v>
      </c>
      <c r="Z156" s="39">
        <v>7</v>
      </c>
      <c r="AA156" s="35">
        <v>5.0617823188114288</v>
      </c>
      <c r="AB156" s="84">
        <v>54.484571428571428</v>
      </c>
      <c r="AC156" s="83">
        <v>0</v>
      </c>
      <c r="AD156" s="266">
        <v>352</v>
      </c>
      <c r="AE156" s="289">
        <v>38260</v>
      </c>
      <c r="AF156" s="215">
        <v>13.839417841512242</v>
      </c>
      <c r="AG156" s="215">
        <v>14.862150819999998</v>
      </c>
      <c r="AH156" s="86"/>
      <c r="AI156" s="225"/>
      <c r="AJ156" s="87" t="s">
        <v>78</v>
      </c>
      <c r="AK156" s="215">
        <v>9.8889999999999993</v>
      </c>
      <c r="AL156" s="215">
        <v>10.62</v>
      </c>
      <c r="AM156" s="88"/>
      <c r="AN156" s="88"/>
      <c r="AO156" s="295">
        <v>40543</v>
      </c>
      <c r="AP156" s="215">
        <v>9.5027469969270868</v>
      </c>
      <c r="AQ156" s="215">
        <v>10.205</v>
      </c>
      <c r="AR156" s="88"/>
      <c r="AS156" s="88" t="s">
        <v>74</v>
      </c>
      <c r="AT156" s="87" t="s">
        <v>893</v>
      </c>
      <c r="AU156" s="89" t="s">
        <v>138</v>
      </c>
      <c r="AV156" s="44">
        <v>8.9975410768574002E-2</v>
      </c>
      <c r="AW156" s="44">
        <v>4.0681355932203386E-2</v>
      </c>
      <c r="AX156" s="44">
        <v>9.4997976757495148E-2</v>
      </c>
      <c r="AY156" s="44">
        <v>-0.20918485098125872</v>
      </c>
      <c r="AZ156" s="238" t="s">
        <v>1159</v>
      </c>
      <c r="BA156" s="46">
        <v>0.28516144297877677</v>
      </c>
      <c r="BB156" s="238" t="s">
        <v>894</v>
      </c>
      <c r="BC156" s="46">
        <v>0.19618099464993399</v>
      </c>
      <c r="BD156" s="238" t="s">
        <v>895</v>
      </c>
      <c r="BE156" s="46">
        <v>0.15750722236920633</v>
      </c>
      <c r="BF156" s="61">
        <v>0.66622005705415943</v>
      </c>
      <c r="BG156" s="47">
        <v>4.9115235373148636</v>
      </c>
      <c r="BH156" s="83">
        <v>0.39801161734389806</v>
      </c>
      <c r="BI156" s="46">
        <v>0</v>
      </c>
      <c r="BJ156" s="46">
        <v>0</v>
      </c>
      <c r="BK156" s="46">
        <v>0</v>
      </c>
      <c r="BL156" s="46">
        <v>0.26870778307252091</v>
      </c>
      <c r="BM156" s="46">
        <v>0.18486145813643262</v>
      </c>
      <c r="BN156" s="46">
        <v>0</v>
      </c>
      <c r="BO156" s="46">
        <v>0</v>
      </c>
      <c r="BP156" s="46">
        <v>0</v>
      </c>
      <c r="BQ156" s="46">
        <v>0</v>
      </c>
      <c r="BR156" s="46">
        <v>0.14841914144714838</v>
      </c>
      <c r="BS156" s="88" t="s">
        <v>128</v>
      </c>
      <c r="BT156" s="51">
        <v>0.8</v>
      </c>
      <c r="BU156" s="51">
        <v>0.79</v>
      </c>
      <c r="BV156" s="91"/>
      <c r="BW156" s="91"/>
    </row>
    <row r="157" spans="1:75" s="92" customFormat="1" ht="60">
      <c r="A157" s="27" t="s">
        <v>896</v>
      </c>
      <c r="B157" s="28" t="s">
        <v>50</v>
      </c>
      <c r="C157" s="28" t="s">
        <v>886</v>
      </c>
      <c r="D157" s="28" t="s">
        <v>498</v>
      </c>
      <c r="E157" s="27" t="s">
        <v>897</v>
      </c>
      <c r="F157" s="28" t="s">
        <v>888</v>
      </c>
      <c r="G157" s="27" t="s">
        <v>299</v>
      </c>
      <c r="H157" s="27" t="s">
        <v>98</v>
      </c>
      <c r="I157" s="61">
        <v>1</v>
      </c>
      <c r="J157" s="30" t="s">
        <v>74</v>
      </c>
      <c r="K157" s="33" t="s">
        <v>892</v>
      </c>
      <c r="L157" s="33"/>
      <c r="M157" s="33"/>
      <c r="N157" s="33"/>
      <c r="O157" s="33"/>
      <c r="P157" s="33"/>
      <c r="Q157" s="34">
        <v>1989</v>
      </c>
      <c r="R157" s="35">
        <v>5.018101963776</v>
      </c>
      <c r="S157" s="36">
        <v>12.4</v>
      </c>
      <c r="T157" s="35">
        <v>23.541816142080002</v>
      </c>
      <c r="U157" s="35">
        <v>23.541816142080002</v>
      </c>
      <c r="V157" s="35">
        <v>253.40199999999999</v>
      </c>
      <c r="W157" s="37"/>
      <c r="X157" s="83">
        <v>0.5</v>
      </c>
      <c r="Y157" s="39">
        <v>2</v>
      </c>
      <c r="Z157" s="39">
        <v>5</v>
      </c>
      <c r="AA157" s="35">
        <v>4.7083632284160002</v>
      </c>
      <c r="AB157" s="84">
        <v>50.680399999999999</v>
      </c>
      <c r="AC157" s="83">
        <v>0</v>
      </c>
      <c r="AD157" s="266">
        <v>162</v>
      </c>
      <c r="AE157" s="289">
        <v>38260</v>
      </c>
      <c r="AF157" s="215">
        <v>10.403046214731354</v>
      </c>
      <c r="AG157" s="215">
        <v>11.171831330000002</v>
      </c>
      <c r="AH157" s="86"/>
      <c r="AI157" s="225"/>
      <c r="AJ157" s="87" t="s">
        <v>78</v>
      </c>
      <c r="AK157" s="215">
        <v>8.4489999999999998</v>
      </c>
      <c r="AL157" s="215">
        <v>9.0730000000000004</v>
      </c>
      <c r="AM157" s="88"/>
      <c r="AN157" s="88"/>
      <c r="AO157" s="295">
        <v>40543</v>
      </c>
      <c r="AP157" s="215">
        <v>8.0072632461123003</v>
      </c>
      <c r="AQ157" s="215">
        <v>8.5990000000000002</v>
      </c>
      <c r="AR157" s="88"/>
      <c r="AS157" s="88" t="s">
        <v>74</v>
      </c>
      <c r="AT157" s="87" t="s">
        <v>893</v>
      </c>
      <c r="AU157" s="89" t="s">
        <v>138</v>
      </c>
      <c r="AV157" s="44">
        <v>0.10018379920136908</v>
      </c>
      <c r="AW157" s="44">
        <v>8.6360410724472342E-2</v>
      </c>
      <c r="AX157" s="44">
        <v>9.4974412217927504E-2</v>
      </c>
      <c r="AY157" s="44">
        <v>0.28686594291587197</v>
      </c>
      <c r="AZ157" s="238" t="s">
        <v>898</v>
      </c>
      <c r="BA157" s="46">
        <v>0.61564180387275835</v>
      </c>
      <c r="BB157" s="238" t="s">
        <v>899</v>
      </c>
      <c r="BC157" s="46">
        <v>0.13358934616439405</v>
      </c>
      <c r="BD157" s="238" t="s">
        <v>900</v>
      </c>
      <c r="BE157" s="46">
        <v>5.2111129124843933E-2</v>
      </c>
      <c r="BF157" s="61">
        <v>0.69896843750246651</v>
      </c>
      <c r="BG157" s="47">
        <v>5.7786493272644943</v>
      </c>
      <c r="BH157" s="83">
        <v>0.25075301525497168</v>
      </c>
      <c r="BI157" s="46">
        <v>4.8723382484296869E-2</v>
      </c>
      <c r="BJ157" s="46">
        <v>0</v>
      </c>
      <c r="BK157" s="46">
        <v>0</v>
      </c>
      <c r="BL157" s="46">
        <v>0</v>
      </c>
      <c r="BM157" s="46">
        <v>0.12490469729414833</v>
      </c>
      <c r="BN157" s="46">
        <v>0</v>
      </c>
      <c r="BO157" s="46">
        <v>0.57561890496658308</v>
      </c>
      <c r="BP157" s="46">
        <v>0</v>
      </c>
      <c r="BQ157" s="46">
        <v>0</v>
      </c>
      <c r="BR157" s="46">
        <v>0</v>
      </c>
      <c r="BS157" s="88" t="s">
        <v>128</v>
      </c>
      <c r="BT157" s="51">
        <v>0.42</v>
      </c>
      <c r="BU157" s="51">
        <v>0.41</v>
      </c>
      <c r="BV157" s="91"/>
      <c r="BW157" s="91"/>
    </row>
    <row r="158" spans="1:75" s="92" customFormat="1" ht="45">
      <c r="A158" s="27" t="s">
        <v>901</v>
      </c>
      <c r="B158" s="28" t="s">
        <v>50</v>
      </c>
      <c r="C158" s="28" t="s">
        <v>886</v>
      </c>
      <c r="D158" s="28" t="s">
        <v>498</v>
      </c>
      <c r="E158" s="27" t="s">
        <v>902</v>
      </c>
      <c r="F158" s="28" t="s">
        <v>888</v>
      </c>
      <c r="G158" s="27" t="s">
        <v>299</v>
      </c>
      <c r="H158" s="27" t="s">
        <v>98</v>
      </c>
      <c r="I158" s="61">
        <v>1</v>
      </c>
      <c r="J158" s="30" t="s">
        <v>74</v>
      </c>
      <c r="K158" s="33" t="s">
        <v>903</v>
      </c>
      <c r="L158" s="33"/>
      <c r="M158" s="33"/>
      <c r="N158" s="33"/>
      <c r="O158" s="33"/>
      <c r="P158" s="33"/>
      <c r="Q158" s="34">
        <v>1983</v>
      </c>
      <c r="R158" s="35">
        <v>1.699679697408</v>
      </c>
      <c r="S158" s="36">
        <v>4.2</v>
      </c>
      <c r="T158" s="35">
        <v>8.3077614489600009</v>
      </c>
      <c r="U158" s="35">
        <v>8.3077614489600009</v>
      </c>
      <c r="V158" s="35">
        <v>89.424000000000007</v>
      </c>
      <c r="W158" s="37"/>
      <c r="X158" s="48">
        <v>0.5</v>
      </c>
      <c r="Y158" s="39">
        <v>1</v>
      </c>
      <c r="Z158" s="39">
        <v>5</v>
      </c>
      <c r="AA158" s="35">
        <v>1.6615522897920003</v>
      </c>
      <c r="AB158" s="84">
        <v>17.884800000000002</v>
      </c>
      <c r="AC158" s="48">
        <v>0.1</v>
      </c>
      <c r="AD158" s="269">
        <v>197</v>
      </c>
      <c r="AE158" s="289">
        <v>38260</v>
      </c>
      <c r="AF158" s="215">
        <v>6.4409769345376651</v>
      </c>
      <c r="AG158" s="215">
        <v>6.9169651299999995</v>
      </c>
      <c r="AH158" s="40"/>
      <c r="AI158" s="223"/>
      <c r="AJ158" s="45" t="s">
        <v>78</v>
      </c>
      <c r="AK158" s="215">
        <v>5.5949999999999998</v>
      </c>
      <c r="AL158" s="215">
        <v>6.0090000000000003</v>
      </c>
      <c r="AM158" s="41"/>
      <c r="AN158" s="41"/>
      <c r="AO158" s="288">
        <v>40543</v>
      </c>
      <c r="AP158" s="215">
        <v>5.5591768321072719</v>
      </c>
      <c r="AQ158" s="215">
        <v>5.97</v>
      </c>
      <c r="AR158" s="41"/>
      <c r="AS158" s="41" t="s">
        <v>74</v>
      </c>
      <c r="AT158" s="45" t="s">
        <v>893</v>
      </c>
      <c r="AU158" s="42" t="s">
        <v>138</v>
      </c>
      <c r="AV158" s="44">
        <v>8.6664398340248971E-2</v>
      </c>
      <c r="AW158" s="44">
        <v>8.6664398340248971E-2</v>
      </c>
      <c r="AX158" s="44">
        <v>8.5023112904075313E-2</v>
      </c>
      <c r="AY158" s="44">
        <v>7.3687046321399441E-2</v>
      </c>
      <c r="AZ158" s="241" t="s">
        <v>904</v>
      </c>
      <c r="BA158" s="46">
        <v>0.41146247059152447</v>
      </c>
      <c r="BB158" s="241" t="s">
        <v>905</v>
      </c>
      <c r="BC158" s="46">
        <v>0.23244249904990455</v>
      </c>
      <c r="BD158" s="241" t="s">
        <v>906</v>
      </c>
      <c r="BE158" s="46">
        <v>0.18236104959697785</v>
      </c>
      <c r="BF158" s="61">
        <v>1</v>
      </c>
      <c r="BG158" s="47">
        <v>2.377273229668448</v>
      </c>
      <c r="BH158" s="48">
        <v>0</v>
      </c>
      <c r="BI158" s="46">
        <v>0.19803236357514512</v>
      </c>
      <c r="BJ158" s="46">
        <v>0</v>
      </c>
      <c r="BK158" s="46">
        <v>0.56952513737495047</v>
      </c>
      <c r="BL158" s="46">
        <v>0.23244249904990455</v>
      </c>
      <c r="BM158" s="46">
        <v>0</v>
      </c>
      <c r="BN158" s="46">
        <v>0</v>
      </c>
      <c r="BO158" s="46">
        <v>0</v>
      </c>
      <c r="BP158" s="46">
        <v>0</v>
      </c>
      <c r="BQ158" s="46">
        <v>0</v>
      </c>
      <c r="BR158" s="46">
        <v>0</v>
      </c>
      <c r="BS158" s="41" t="s">
        <v>128</v>
      </c>
      <c r="BT158" s="51">
        <v>0.21</v>
      </c>
      <c r="BU158" s="51">
        <v>0.2</v>
      </c>
      <c r="BV158" s="49"/>
      <c r="BW158" s="49"/>
    </row>
    <row r="159" spans="1:75" s="92" customFormat="1" ht="60">
      <c r="A159" s="27" t="s">
        <v>907</v>
      </c>
      <c r="B159" s="28" t="s">
        <v>50</v>
      </c>
      <c r="C159" s="28" t="s">
        <v>886</v>
      </c>
      <c r="D159" s="28" t="s">
        <v>498</v>
      </c>
      <c r="E159" s="27" t="s">
        <v>908</v>
      </c>
      <c r="F159" s="28" t="s">
        <v>888</v>
      </c>
      <c r="G159" s="27" t="s">
        <v>299</v>
      </c>
      <c r="H159" s="27" t="s">
        <v>98</v>
      </c>
      <c r="I159" s="61">
        <v>1</v>
      </c>
      <c r="J159" s="30" t="s">
        <v>74</v>
      </c>
      <c r="K159" s="33" t="s">
        <v>909</v>
      </c>
      <c r="L159" s="33"/>
      <c r="M159" s="33"/>
      <c r="N159" s="33"/>
      <c r="O159" s="33"/>
      <c r="P159" s="33"/>
      <c r="Q159" s="34">
        <v>1986</v>
      </c>
      <c r="R159" s="35">
        <v>3.965919293952</v>
      </c>
      <c r="S159" s="36">
        <v>9.8000000000000007</v>
      </c>
      <c r="T159" s="35">
        <v>15.161776128</v>
      </c>
      <c r="U159" s="35">
        <v>15.161776128</v>
      </c>
      <c r="V159" s="35">
        <v>163.19999999999999</v>
      </c>
      <c r="W159" s="37"/>
      <c r="X159" s="83">
        <v>0.4</v>
      </c>
      <c r="Y159" s="39">
        <v>1</v>
      </c>
      <c r="Z159" s="39">
        <v>1</v>
      </c>
      <c r="AA159" s="35">
        <v>15.161776128</v>
      </c>
      <c r="AB159" s="84">
        <v>163.19999999999999</v>
      </c>
      <c r="AC159" s="83">
        <v>0</v>
      </c>
      <c r="AD159" s="266">
        <v>62</v>
      </c>
      <c r="AE159" s="289">
        <v>38260</v>
      </c>
      <c r="AF159" s="215">
        <v>6.2753474159605167</v>
      </c>
      <c r="AG159" s="215">
        <v>6.7390955899999998</v>
      </c>
      <c r="AH159" s="86"/>
      <c r="AI159" s="225"/>
      <c r="AJ159" s="87" t="s">
        <v>78</v>
      </c>
      <c r="AK159" s="215">
        <v>5.35</v>
      </c>
      <c r="AL159" s="215">
        <v>5.7450000000000001</v>
      </c>
      <c r="AM159" s="88"/>
      <c r="AN159" s="88"/>
      <c r="AO159" s="289">
        <v>40359</v>
      </c>
      <c r="AP159" s="215">
        <v>5.0284011546698943</v>
      </c>
      <c r="AQ159" s="215">
        <v>5.4</v>
      </c>
      <c r="AR159" s="88"/>
      <c r="AS159" s="88" t="s">
        <v>74</v>
      </c>
      <c r="AT159" s="87" t="s">
        <v>889</v>
      </c>
      <c r="AU159" s="89" t="s">
        <v>138</v>
      </c>
      <c r="AV159" s="44">
        <v>8.9420539599651849E-2</v>
      </c>
      <c r="AW159" s="44">
        <v>8.9420539599651849E-2</v>
      </c>
      <c r="AX159" s="44">
        <v>8.2500000000000004E-2</v>
      </c>
      <c r="AY159" s="44">
        <v>8.3333306333270407E-2</v>
      </c>
      <c r="AZ159" s="238" t="s">
        <v>910</v>
      </c>
      <c r="BA159" s="46">
        <v>1</v>
      </c>
      <c r="BB159" s="238"/>
      <c r="BC159" s="46"/>
      <c r="BD159" s="238"/>
      <c r="BE159" s="46"/>
      <c r="BF159" s="61">
        <v>1</v>
      </c>
      <c r="BG159" s="47">
        <v>3.9178644763860366</v>
      </c>
      <c r="BH159" s="83">
        <v>0</v>
      </c>
      <c r="BI159" s="46">
        <v>0</v>
      </c>
      <c r="BJ159" s="46">
        <v>0</v>
      </c>
      <c r="BK159" s="46">
        <v>0</v>
      </c>
      <c r="BL159" s="46">
        <v>1</v>
      </c>
      <c r="BM159" s="46">
        <v>0</v>
      </c>
      <c r="BN159" s="46">
        <v>0</v>
      </c>
      <c r="BO159" s="46">
        <v>0</v>
      </c>
      <c r="BP159" s="46">
        <v>0</v>
      </c>
      <c r="BQ159" s="46">
        <v>0</v>
      </c>
      <c r="BR159" s="46">
        <v>0</v>
      </c>
      <c r="BS159" s="88" t="s">
        <v>128</v>
      </c>
      <c r="BT159" s="51">
        <v>0.46</v>
      </c>
      <c r="BU159" s="51">
        <v>0.46</v>
      </c>
      <c r="BV159" s="91"/>
      <c r="BW159" s="91"/>
    </row>
    <row r="160" spans="1:75" s="92" customFormat="1" ht="60">
      <c r="A160" s="27" t="s">
        <v>911</v>
      </c>
      <c r="B160" s="28" t="s">
        <v>50</v>
      </c>
      <c r="C160" s="28" t="s">
        <v>886</v>
      </c>
      <c r="D160" s="28" t="s">
        <v>498</v>
      </c>
      <c r="E160" s="27" t="s">
        <v>912</v>
      </c>
      <c r="F160" s="28" t="s">
        <v>888</v>
      </c>
      <c r="G160" s="27" t="s">
        <v>299</v>
      </c>
      <c r="H160" s="27" t="s">
        <v>98</v>
      </c>
      <c r="I160" s="61">
        <v>1</v>
      </c>
      <c r="J160" s="30" t="s">
        <v>74</v>
      </c>
      <c r="K160" s="33" t="s">
        <v>892</v>
      </c>
      <c r="L160" s="33"/>
      <c r="M160" s="33"/>
      <c r="N160" s="33"/>
      <c r="O160" s="33"/>
      <c r="P160" s="33"/>
      <c r="Q160" s="34">
        <v>1986</v>
      </c>
      <c r="R160" s="35">
        <v>3.1160794452479998</v>
      </c>
      <c r="S160" s="36">
        <v>7.7</v>
      </c>
      <c r="T160" s="35">
        <v>9.2903040000000008</v>
      </c>
      <c r="U160" s="35">
        <v>9.2903040000000008</v>
      </c>
      <c r="V160" s="35">
        <v>100</v>
      </c>
      <c r="W160" s="37"/>
      <c r="X160" s="83">
        <v>0.3</v>
      </c>
      <c r="Y160" s="39">
        <v>1</v>
      </c>
      <c r="Z160" s="39">
        <v>1</v>
      </c>
      <c r="AA160" s="35">
        <v>9.2903040000000008</v>
      </c>
      <c r="AB160" s="84">
        <v>100</v>
      </c>
      <c r="AC160" s="83">
        <v>0.1</v>
      </c>
      <c r="AD160" s="266">
        <v>50</v>
      </c>
      <c r="AE160" s="289">
        <v>38260</v>
      </c>
      <c r="AF160" s="215">
        <v>4.6493551727348912</v>
      </c>
      <c r="AG160" s="215">
        <v>4.9929425199999997</v>
      </c>
      <c r="AH160" s="86"/>
      <c r="AI160" s="225"/>
      <c r="AJ160" s="87" t="s">
        <v>78</v>
      </c>
      <c r="AK160" s="215">
        <v>3.85</v>
      </c>
      <c r="AL160" s="215">
        <v>4.1340000000000003</v>
      </c>
      <c r="AM160" s="88"/>
      <c r="AN160" s="88"/>
      <c r="AO160" s="295">
        <v>40359</v>
      </c>
      <c r="AP160" s="215">
        <v>3.9575379458050093</v>
      </c>
      <c r="AQ160" s="215">
        <v>4.25</v>
      </c>
      <c r="AR160" s="88"/>
      <c r="AS160" s="88" t="s">
        <v>74</v>
      </c>
      <c r="AT160" s="87" t="s">
        <v>889</v>
      </c>
      <c r="AU160" s="89" t="s">
        <v>138</v>
      </c>
      <c r="AV160" s="44">
        <v>9.1626923076923092E-2</v>
      </c>
      <c r="AW160" s="44">
        <v>9.1626923076923092E-2</v>
      </c>
      <c r="AX160" s="44">
        <v>8.2500000000000004E-2</v>
      </c>
      <c r="AY160" s="44">
        <v>0.2592592592592593</v>
      </c>
      <c r="AZ160" s="238" t="s">
        <v>913</v>
      </c>
      <c r="BA160" s="46">
        <v>1</v>
      </c>
      <c r="BB160" s="238"/>
      <c r="BC160" s="46"/>
      <c r="BD160" s="238"/>
      <c r="BE160" s="46"/>
      <c r="BF160" s="61">
        <v>1</v>
      </c>
      <c r="BG160" s="47">
        <v>3.1704312114989732</v>
      </c>
      <c r="BH160" s="83">
        <v>0</v>
      </c>
      <c r="BI160" s="46">
        <v>0</v>
      </c>
      <c r="BJ160" s="46">
        <v>0</v>
      </c>
      <c r="BK160" s="46">
        <v>0</v>
      </c>
      <c r="BL160" s="46">
        <v>1</v>
      </c>
      <c r="BM160" s="46">
        <v>0</v>
      </c>
      <c r="BN160" s="46">
        <v>0</v>
      </c>
      <c r="BO160" s="46">
        <v>0</v>
      </c>
      <c r="BP160" s="46">
        <v>0</v>
      </c>
      <c r="BQ160" s="46">
        <v>0</v>
      </c>
      <c r="BR160" s="46">
        <v>0</v>
      </c>
      <c r="BS160" s="88" t="s">
        <v>128</v>
      </c>
      <c r="BT160" s="51">
        <v>0.3</v>
      </c>
      <c r="BU160" s="51">
        <v>0.3</v>
      </c>
      <c r="BV160" s="91"/>
      <c r="BW160" s="91"/>
    </row>
    <row r="161" spans="1:75" s="92" customFormat="1" ht="45">
      <c r="A161" s="27" t="s">
        <v>914</v>
      </c>
      <c r="B161" s="28" t="s">
        <v>50</v>
      </c>
      <c r="C161" s="28" t="s">
        <v>886</v>
      </c>
      <c r="D161" s="28" t="s">
        <v>498</v>
      </c>
      <c r="E161" s="27" t="s">
        <v>915</v>
      </c>
      <c r="F161" s="28" t="s">
        <v>888</v>
      </c>
      <c r="G161" s="27" t="s">
        <v>299</v>
      </c>
      <c r="H161" s="27" t="s">
        <v>98</v>
      </c>
      <c r="I161" s="61">
        <v>1</v>
      </c>
      <c r="J161" s="30" t="s">
        <v>74</v>
      </c>
      <c r="K161" s="33" t="s">
        <v>916</v>
      </c>
      <c r="L161" s="33"/>
      <c r="M161" s="33"/>
      <c r="N161" s="33"/>
      <c r="O161" s="33"/>
      <c r="P161" s="33"/>
      <c r="Q161" s="34">
        <v>1987</v>
      </c>
      <c r="R161" s="35">
        <v>2.6709252387839997</v>
      </c>
      <c r="S161" s="36">
        <v>6.6</v>
      </c>
      <c r="T161" s="35">
        <v>13.433036359680003</v>
      </c>
      <c r="U161" s="35">
        <v>13.433036359680003</v>
      </c>
      <c r="V161" s="35">
        <v>144.59200000000001</v>
      </c>
      <c r="W161" s="37"/>
      <c r="X161" s="83">
        <v>0.4</v>
      </c>
      <c r="Y161" s="39">
        <v>1</v>
      </c>
      <c r="Z161" s="39">
        <v>2</v>
      </c>
      <c r="AA161" s="35">
        <v>6.7165181798400013</v>
      </c>
      <c r="AB161" s="84">
        <v>72.296000000000006</v>
      </c>
      <c r="AC161" s="83">
        <v>0.1</v>
      </c>
      <c r="AD161" s="266">
        <v>135</v>
      </c>
      <c r="AE161" s="289">
        <v>38260</v>
      </c>
      <c r="AF161" s="215">
        <v>5.9213147872241363</v>
      </c>
      <c r="AG161" s="215">
        <v>6.3588999500000005</v>
      </c>
      <c r="AH161" s="86"/>
      <c r="AI161" s="225"/>
      <c r="AJ161" s="87" t="s">
        <v>78</v>
      </c>
      <c r="AK161" s="215">
        <v>5.6710000000000003</v>
      </c>
      <c r="AL161" s="215">
        <v>6.09</v>
      </c>
      <c r="AM161" s="88"/>
      <c r="AN161" s="88"/>
      <c r="AO161" s="295">
        <v>40543</v>
      </c>
      <c r="AP161" s="215">
        <v>5.6802309339789545</v>
      </c>
      <c r="AQ161" s="215">
        <v>6.1</v>
      </c>
      <c r="AR161" s="88"/>
      <c r="AS161" s="88"/>
      <c r="AT161" s="87" t="s">
        <v>893</v>
      </c>
      <c r="AU161" s="89" t="s">
        <v>138</v>
      </c>
      <c r="AV161" s="44">
        <v>7.7911382113821148E-2</v>
      </c>
      <c r="AW161" s="44">
        <v>9.4112520325203272E-2</v>
      </c>
      <c r="AX161" s="44">
        <v>7.9988378817832939E-2</v>
      </c>
      <c r="AY161" s="44">
        <v>0.14236417664481493</v>
      </c>
      <c r="AZ161" s="238" t="s">
        <v>917</v>
      </c>
      <c r="BA161" s="46">
        <v>0.55702821303498506</v>
      </c>
      <c r="BB161" s="238" t="s">
        <v>918</v>
      </c>
      <c r="BC161" s="46">
        <v>0.44297178696501499</v>
      </c>
      <c r="BD161" s="238"/>
      <c r="BE161" s="46"/>
      <c r="BF161" s="61">
        <v>1</v>
      </c>
      <c r="BG161" s="47">
        <v>2.5401802260218109</v>
      </c>
      <c r="BH161" s="83">
        <v>0</v>
      </c>
      <c r="BI161" s="46">
        <v>0</v>
      </c>
      <c r="BJ161" s="46">
        <v>0</v>
      </c>
      <c r="BK161" s="46">
        <v>1</v>
      </c>
      <c r="BL161" s="46">
        <v>0</v>
      </c>
      <c r="BM161" s="46">
        <v>0</v>
      </c>
      <c r="BN161" s="46">
        <v>0</v>
      </c>
      <c r="BO161" s="46">
        <v>0</v>
      </c>
      <c r="BP161" s="46">
        <v>0</v>
      </c>
      <c r="BQ161" s="46">
        <v>0</v>
      </c>
      <c r="BR161" s="46">
        <v>0</v>
      </c>
      <c r="BS161" s="88" t="s">
        <v>271</v>
      </c>
      <c r="BT161" s="51">
        <v>0.57999999999999996</v>
      </c>
      <c r="BU161" s="51">
        <v>0.57999999999999996</v>
      </c>
      <c r="BV161" s="91"/>
      <c r="BW161" s="91"/>
    </row>
    <row r="162" spans="1:75" s="92" customFormat="1" ht="60">
      <c r="A162" s="27" t="s">
        <v>919</v>
      </c>
      <c r="B162" s="28" t="s">
        <v>50</v>
      </c>
      <c r="C162" s="28" t="s">
        <v>886</v>
      </c>
      <c r="D162" s="28" t="s">
        <v>498</v>
      </c>
      <c r="E162" s="27" t="s">
        <v>920</v>
      </c>
      <c r="F162" s="28" t="s">
        <v>888</v>
      </c>
      <c r="G162" s="27" t="s">
        <v>121</v>
      </c>
      <c r="H162" s="27" t="s">
        <v>98</v>
      </c>
      <c r="I162" s="61">
        <v>1</v>
      </c>
      <c r="J162" s="30" t="s">
        <v>74</v>
      </c>
      <c r="K162" s="33" t="s">
        <v>685</v>
      </c>
      <c r="L162" s="33"/>
      <c r="M162" s="33"/>
      <c r="N162" s="33"/>
      <c r="O162" s="33"/>
      <c r="P162" s="33"/>
      <c r="Q162" s="34">
        <v>1984</v>
      </c>
      <c r="R162" s="35">
        <v>2.3471767249919999</v>
      </c>
      <c r="S162" s="36">
        <v>5.8</v>
      </c>
      <c r="T162" s="35">
        <v>11.373561768960002</v>
      </c>
      <c r="U162" s="35">
        <v>11.373561768960002</v>
      </c>
      <c r="V162" s="35">
        <v>122.42400000000001</v>
      </c>
      <c r="W162" s="37"/>
      <c r="X162" s="83">
        <v>0.5</v>
      </c>
      <c r="Y162" s="39">
        <v>4</v>
      </c>
      <c r="Z162" s="39">
        <v>13</v>
      </c>
      <c r="AA162" s="35">
        <v>0.87488936684307705</v>
      </c>
      <c r="AB162" s="84">
        <v>9.4172307692307697</v>
      </c>
      <c r="AC162" s="83">
        <v>0.2</v>
      </c>
      <c r="AD162" s="266">
        <v>207</v>
      </c>
      <c r="AE162" s="289">
        <v>38260</v>
      </c>
      <c r="AF162" s="215">
        <v>7.5474658254958538</v>
      </c>
      <c r="AG162" s="215">
        <v>8.1052235499999981</v>
      </c>
      <c r="AH162" s="86"/>
      <c r="AI162" s="225"/>
      <c r="AJ162" s="87" t="s">
        <v>78</v>
      </c>
      <c r="AK162" s="215">
        <v>4.3109999999999999</v>
      </c>
      <c r="AL162" s="215">
        <v>4.63</v>
      </c>
      <c r="AM162" s="88"/>
      <c r="AN162" s="88"/>
      <c r="AO162" s="295">
        <v>40724</v>
      </c>
      <c r="AP162" s="215">
        <v>4.3113883974299281</v>
      </c>
      <c r="AQ162" s="215">
        <v>4.63</v>
      </c>
      <c r="AR162" s="88"/>
      <c r="AS162" s="88" t="s">
        <v>74</v>
      </c>
      <c r="AT162" s="87" t="s">
        <v>921</v>
      </c>
      <c r="AU162" s="89" t="s">
        <v>138</v>
      </c>
      <c r="AV162" s="44">
        <v>8.7499999999999994E-2</v>
      </c>
      <c r="AW162" s="44">
        <v>0.10540064794816414</v>
      </c>
      <c r="AX162" s="44">
        <v>0.1</v>
      </c>
      <c r="AY162" s="44">
        <v>0.32721066600865067</v>
      </c>
      <c r="AZ162" s="238" t="s">
        <v>1160</v>
      </c>
      <c r="BA162" s="46">
        <v>0.34562165986505938</v>
      </c>
      <c r="BB162" s="238" t="s">
        <v>922</v>
      </c>
      <c r="BC162" s="46">
        <v>0.10800677225989272</v>
      </c>
      <c r="BD162" s="238" t="s">
        <v>923</v>
      </c>
      <c r="BE162" s="46">
        <v>0.10647700272146268</v>
      </c>
      <c r="BF162" s="61">
        <v>0.82988629680454817</v>
      </c>
      <c r="BG162" s="47">
        <v>0.68449787242712123</v>
      </c>
      <c r="BH162" s="83">
        <v>0.14271177707507476</v>
      </c>
      <c r="BI162" s="46">
        <v>0.71873516643474078</v>
      </c>
      <c r="BJ162" s="46">
        <v>0</v>
      </c>
      <c r="BK162" s="46">
        <v>0.10573785972400877</v>
      </c>
      <c r="BL162" s="46">
        <v>3.2815196766175572E-2</v>
      </c>
      <c r="BM162" s="46">
        <v>0</v>
      </c>
      <c r="BN162" s="46">
        <v>0</v>
      </c>
      <c r="BO162" s="46">
        <v>0</v>
      </c>
      <c r="BP162" s="46">
        <v>0</v>
      </c>
      <c r="BQ162" s="46">
        <v>0</v>
      </c>
      <c r="BR162" s="46">
        <v>0</v>
      </c>
      <c r="BS162" s="88" t="s">
        <v>271</v>
      </c>
      <c r="BT162" s="51">
        <v>0.32</v>
      </c>
      <c r="BU162" s="51">
        <v>0.32</v>
      </c>
      <c r="BV162" s="91"/>
      <c r="BW162" s="91"/>
    </row>
    <row r="163" spans="1:75" s="92" customFormat="1" ht="60">
      <c r="A163" s="27" t="s">
        <v>924</v>
      </c>
      <c r="B163" s="28" t="s">
        <v>50</v>
      </c>
      <c r="C163" s="28" t="s">
        <v>886</v>
      </c>
      <c r="D163" s="28" t="s">
        <v>498</v>
      </c>
      <c r="E163" s="27" t="s">
        <v>925</v>
      </c>
      <c r="F163" s="28" t="s">
        <v>888</v>
      </c>
      <c r="G163" s="27" t="s">
        <v>299</v>
      </c>
      <c r="H163" s="27" t="s">
        <v>98</v>
      </c>
      <c r="I163" s="61">
        <v>1</v>
      </c>
      <c r="J163" s="30" t="s">
        <v>74</v>
      </c>
      <c r="K163" s="33" t="s">
        <v>926</v>
      </c>
      <c r="L163" s="33"/>
      <c r="M163" s="33"/>
      <c r="N163" s="33"/>
      <c r="O163" s="33"/>
      <c r="P163" s="33"/>
      <c r="Q163" s="34">
        <v>1997</v>
      </c>
      <c r="R163" s="35">
        <v>5.9084103767039995</v>
      </c>
      <c r="S163" s="36">
        <v>14.6</v>
      </c>
      <c r="T163" s="35">
        <v>25.840237351680003</v>
      </c>
      <c r="U163" s="35">
        <v>25.840237351680003</v>
      </c>
      <c r="V163" s="35">
        <v>278.142</v>
      </c>
      <c r="W163" s="37"/>
      <c r="X163" s="83">
        <v>0.4</v>
      </c>
      <c r="Y163" s="39">
        <v>1</v>
      </c>
      <c r="Z163" s="39">
        <v>1</v>
      </c>
      <c r="AA163" s="35">
        <v>25.840237351680003</v>
      </c>
      <c r="AB163" s="84">
        <v>278.142</v>
      </c>
      <c r="AC163" s="83">
        <v>0</v>
      </c>
      <c r="AD163" s="266">
        <v>173</v>
      </c>
      <c r="AE163" s="289">
        <v>38260</v>
      </c>
      <c r="AF163" s="215">
        <v>7.7499659744855194</v>
      </c>
      <c r="AG163" s="215">
        <v>8.3226884600000002</v>
      </c>
      <c r="AH163" s="86"/>
      <c r="AI163" s="225"/>
      <c r="AJ163" s="87" t="s">
        <v>78</v>
      </c>
      <c r="AK163" s="215">
        <v>7.984</v>
      </c>
      <c r="AL163" s="215">
        <v>8.5739999999999998</v>
      </c>
      <c r="AM163" s="88"/>
      <c r="AN163" s="88"/>
      <c r="AO163" s="295">
        <v>40543</v>
      </c>
      <c r="AP163" s="215">
        <v>8.0081944315113134</v>
      </c>
      <c r="AQ163" s="215">
        <v>8.6</v>
      </c>
      <c r="AR163" s="88"/>
      <c r="AS163" s="88" t="s">
        <v>74</v>
      </c>
      <c r="AT163" s="87" t="s">
        <v>889</v>
      </c>
      <c r="AU163" s="89" t="s">
        <v>138</v>
      </c>
      <c r="AV163" s="44">
        <v>7.556529515366027E-2</v>
      </c>
      <c r="AW163" s="44">
        <v>8.0923882352941137E-2</v>
      </c>
      <c r="AX163" s="44">
        <v>9.5039227538198628E-2</v>
      </c>
      <c r="AY163" s="44">
        <v>0.18518518518518534</v>
      </c>
      <c r="AZ163" s="238" t="s">
        <v>927</v>
      </c>
      <c r="BA163" s="46">
        <v>1</v>
      </c>
      <c r="BB163" s="238"/>
      <c r="BC163" s="46"/>
      <c r="BD163" s="238"/>
      <c r="BE163" s="46"/>
      <c r="BF163" s="61">
        <v>1</v>
      </c>
      <c r="BG163" s="47">
        <v>0.75290896646132788</v>
      </c>
      <c r="BH163" s="83">
        <v>0</v>
      </c>
      <c r="BI163" s="46">
        <v>1</v>
      </c>
      <c r="BJ163" s="46">
        <v>0</v>
      </c>
      <c r="BK163" s="46">
        <v>0</v>
      </c>
      <c r="BL163" s="46">
        <v>0</v>
      </c>
      <c r="BM163" s="46">
        <v>0</v>
      </c>
      <c r="BN163" s="46">
        <v>0</v>
      </c>
      <c r="BO163" s="46">
        <v>0</v>
      </c>
      <c r="BP163" s="46">
        <v>0</v>
      </c>
      <c r="BQ163" s="46">
        <v>0</v>
      </c>
      <c r="BR163" s="46">
        <v>0</v>
      </c>
      <c r="BS163" s="88" t="s">
        <v>271</v>
      </c>
      <c r="BT163" s="51">
        <v>0.89</v>
      </c>
      <c r="BU163" s="51">
        <v>0.87</v>
      </c>
      <c r="BV163" s="91"/>
      <c r="BW163" s="91"/>
    </row>
    <row r="164" spans="1:75" s="92" customFormat="1" ht="30">
      <c r="A164" s="27" t="s">
        <v>928</v>
      </c>
      <c r="B164" s="28" t="s">
        <v>50</v>
      </c>
      <c r="C164" s="28" t="s">
        <v>738</v>
      </c>
      <c r="D164" s="28" t="s">
        <v>498</v>
      </c>
      <c r="E164" s="27" t="s">
        <v>929</v>
      </c>
      <c r="F164" s="28" t="s">
        <v>930</v>
      </c>
      <c r="G164" s="27" t="s">
        <v>553</v>
      </c>
      <c r="H164" s="27" t="s">
        <v>98</v>
      </c>
      <c r="I164" s="61">
        <v>1</v>
      </c>
      <c r="J164" s="30"/>
      <c r="K164" s="33" t="s">
        <v>931</v>
      </c>
      <c r="L164" s="33"/>
      <c r="M164" s="33"/>
      <c r="N164" s="33"/>
      <c r="O164" s="33"/>
      <c r="P164" s="33"/>
      <c r="Q164" s="34">
        <v>2007</v>
      </c>
      <c r="R164" s="35">
        <v>3.4398279590399996</v>
      </c>
      <c r="S164" s="36">
        <v>8.5</v>
      </c>
      <c r="T164" s="35">
        <v>12.402555840000002</v>
      </c>
      <c r="U164" s="35">
        <v>12.402555840000002</v>
      </c>
      <c r="V164" s="35">
        <v>133.5</v>
      </c>
      <c r="W164" s="37"/>
      <c r="X164" s="83">
        <v>0.4</v>
      </c>
      <c r="Y164" s="39">
        <v>1</v>
      </c>
      <c r="Z164" s="39">
        <v>4</v>
      </c>
      <c r="AA164" s="35">
        <v>3.1006389600000004</v>
      </c>
      <c r="AB164" s="84">
        <v>33.375</v>
      </c>
      <c r="AC164" s="83">
        <v>0.23</v>
      </c>
      <c r="AD164" s="266">
        <v>216</v>
      </c>
      <c r="AE164" s="289">
        <v>39295</v>
      </c>
      <c r="AF164" s="215">
        <v>10.317457593816929</v>
      </c>
      <c r="AG164" s="215">
        <v>11.07991771</v>
      </c>
      <c r="AH164" s="86"/>
      <c r="AI164" s="225"/>
      <c r="AJ164" s="87" t="s">
        <v>78</v>
      </c>
      <c r="AK164" s="215">
        <v>8.6370000000000005</v>
      </c>
      <c r="AL164" s="215">
        <v>9.2750000000000004</v>
      </c>
      <c r="AM164" s="88"/>
      <c r="AN164" s="88"/>
      <c r="AO164" s="295">
        <v>40359</v>
      </c>
      <c r="AP164" s="215">
        <v>5.4800260731911719</v>
      </c>
      <c r="AQ164" s="215">
        <v>5.8849999999999998</v>
      </c>
      <c r="AR164" s="88"/>
      <c r="AS164" s="88" t="s">
        <v>74</v>
      </c>
      <c r="AT164" s="87" t="s">
        <v>569</v>
      </c>
      <c r="AU164" s="89" t="s">
        <v>138</v>
      </c>
      <c r="AV164" s="44">
        <v>8.1756657681940695E-2</v>
      </c>
      <c r="AW164" s="44">
        <v>8.1756657681940695E-2</v>
      </c>
      <c r="AX164" s="44">
        <v>8.7499999999999994E-2</v>
      </c>
      <c r="AY164" s="44">
        <v>6.0102252294575997E-3</v>
      </c>
      <c r="AZ164" s="238" t="s">
        <v>932</v>
      </c>
      <c r="BA164" s="46">
        <v>0.40906759123312875</v>
      </c>
      <c r="BB164" s="238" t="s">
        <v>933</v>
      </c>
      <c r="BC164" s="46">
        <v>0.34770303019582177</v>
      </c>
      <c r="BD164" s="238" t="s">
        <v>1161</v>
      </c>
      <c r="BE164" s="46">
        <v>0.1459376271426297</v>
      </c>
      <c r="BF164" s="61">
        <v>1</v>
      </c>
      <c r="BG164" s="47">
        <v>3.5854531354090629</v>
      </c>
      <c r="BH164" s="83">
        <v>0</v>
      </c>
      <c r="BI164" s="46">
        <v>0</v>
      </c>
      <c r="BJ164" s="46">
        <v>0.40906759123312875</v>
      </c>
      <c r="BK164" s="46">
        <v>0</v>
      </c>
      <c r="BL164" s="46">
        <v>0.1459376271426297</v>
      </c>
      <c r="BM164" s="46">
        <v>9.7291751428419809E-2</v>
      </c>
      <c r="BN164" s="46">
        <v>0</v>
      </c>
      <c r="BO164" s="46">
        <v>0.34770303019582177</v>
      </c>
      <c r="BP164" s="46">
        <v>0</v>
      </c>
      <c r="BQ164" s="46">
        <v>0</v>
      </c>
      <c r="BR164" s="46">
        <v>0</v>
      </c>
      <c r="BS164" s="88" t="s">
        <v>128</v>
      </c>
      <c r="BT164" s="51">
        <v>0.56000000000000005</v>
      </c>
      <c r="BU164" s="51">
        <v>0.55000000000000004</v>
      </c>
      <c r="BV164" s="91"/>
      <c r="BW164" s="91"/>
    </row>
    <row r="165" spans="1:75" s="92" customFormat="1" ht="45">
      <c r="A165" s="27" t="s">
        <v>934</v>
      </c>
      <c r="B165" s="28" t="s">
        <v>50</v>
      </c>
      <c r="C165" s="28" t="s">
        <v>738</v>
      </c>
      <c r="D165" s="28" t="s">
        <v>498</v>
      </c>
      <c r="E165" s="27" t="s">
        <v>935</v>
      </c>
      <c r="F165" s="28" t="s">
        <v>930</v>
      </c>
      <c r="G165" s="27" t="s">
        <v>553</v>
      </c>
      <c r="H165" s="27" t="s">
        <v>73</v>
      </c>
      <c r="I165" s="61">
        <v>1</v>
      </c>
      <c r="J165" s="30"/>
      <c r="K165" s="33" t="s">
        <v>931</v>
      </c>
      <c r="L165" s="33"/>
      <c r="M165" s="33"/>
      <c r="N165" s="33"/>
      <c r="O165" s="33"/>
      <c r="P165" s="33"/>
      <c r="Q165" s="34">
        <v>2009</v>
      </c>
      <c r="R165" s="35">
        <v>4.1682621150720003</v>
      </c>
      <c r="S165" s="36">
        <v>10.3</v>
      </c>
      <c r="T165" s="35">
        <v>25.585497216</v>
      </c>
      <c r="U165" s="35">
        <v>25.585497216</v>
      </c>
      <c r="V165" s="35">
        <v>275.39999999999998</v>
      </c>
      <c r="W165" s="37"/>
      <c r="X165" s="83">
        <v>0.6</v>
      </c>
      <c r="Y165" s="39">
        <v>1</v>
      </c>
      <c r="Z165" s="39">
        <v>3</v>
      </c>
      <c r="AA165" s="35">
        <v>8.5284990720000007</v>
      </c>
      <c r="AB165" s="84">
        <v>91.8</v>
      </c>
      <c r="AC165" s="83">
        <v>0</v>
      </c>
      <c r="AD165" s="266"/>
      <c r="AE165" s="289">
        <v>39387</v>
      </c>
      <c r="AF165" s="215">
        <v>11.570226585343139</v>
      </c>
      <c r="AG165" s="215">
        <v>12.425266329999998</v>
      </c>
      <c r="AH165" s="86"/>
      <c r="AI165" s="225"/>
      <c r="AJ165" s="87" t="s">
        <v>78</v>
      </c>
      <c r="AK165" s="215">
        <v>8.1010000000000009</v>
      </c>
      <c r="AL165" s="215">
        <v>8.6999999999999993</v>
      </c>
      <c r="AM165" s="88"/>
      <c r="AN165" s="88"/>
      <c r="AO165" s="295">
        <v>40724</v>
      </c>
      <c r="AP165" s="215">
        <v>8.1013129714126073</v>
      </c>
      <c r="AQ165" s="215">
        <v>8.6999999999999993</v>
      </c>
      <c r="AR165" s="88"/>
      <c r="AS165" s="88" t="s">
        <v>74</v>
      </c>
      <c r="AT165" s="87" t="s">
        <v>742</v>
      </c>
      <c r="AU165" s="89" t="s">
        <v>138</v>
      </c>
      <c r="AV165" s="44">
        <v>8.5000000000000006E-2</v>
      </c>
      <c r="AW165" s="44"/>
      <c r="AX165" s="44">
        <v>9.5000000000000001E-2</v>
      </c>
      <c r="AY165" s="44">
        <v>-0.14532018499804855</v>
      </c>
      <c r="AZ165" s="238" t="s">
        <v>936</v>
      </c>
      <c r="BA165" s="46">
        <v>0.26147876437558765</v>
      </c>
      <c r="BB165" s="238"/>
      <c r="BC165" s="46"/>
      <c r="BD165" s="238"/>
      <c r="BE165" s="46"/>
      <c r="BF165" s="61">
        <v>0.26314451706608566</v>
      </c>
      <c r="BG165" s="47">
        <v>4.6680355920602326</v>
      </c>
      <c r="BH165" s="83">
        <v>0.75636270070132028</v>
      </c>
      <c r="BI165" s="46">
        <v>0</v>
      </c>
      <c r="BJ165" s="46">
        <v>0</v>
      </c>
      <c r="BK165" s="46">
        <v>0</v>
      </c>
      <c r="BL165" s="46">
        <v>0</v>
      </c>
      <c r="BM165" s="46">
        <v>0.24363729929867964</v>
      </c>
      <c r="BN165" s="46">
        <v>0</v>
      </c>
      <c r="BO165" s="46">
        <v>0</v>
      </c>
      <c r="BP165" s="46">
        <v>0</v>
      </c>
      <c r="BQ165" s="46">
        <v>0</v>
      </c>
      <c r="BR165" s="46">
        <v>0</v>
      </c>
      <c r="BS165" s="88" t="s">
        <v>128</v>
      </c>
      <c r="BT165" s="51">
        <v>0.06</v>
      </c>
      <c r="BU165" s="51">
        <v>0.06</v>
      </c>
      <c r="BV165" s="91"/>
      <c r="BW165" s="91"/>
    </row>
    <row r="166" spans="1:75" s="92" customFormat="1" ht="45">
      <c r="A166" s="27" t="s">
        <v>937</v>
      </c>
      <c r="B166" s="28" t="s">
        <v>50</v>
      </c>
      <c r="C166" s="28" t="s">
        <v>738</v>
      </c>
      <c r="D166" s="28" t="s">
        <v>498</v>
      </c>
      <c r="E166" s="27" t="s">
        <v>938</v>
      </c>
      <c r="F166" s="28" t="s">
        <v>930</v>
      </c>
      <c r="G166" s="27" t="s">
        <v>553</v>
      </c>
      <c r="H166" s="27" t="s">
        <v>73</v>
      </c>
      <c r="I166" s="61">
        <v>1</v>
      </c>
      <c r="J166" s="30" t="s">
        <v>74</v>
      </c>
      <c r="K166" s="33" t="s">
        <v>931</v>
      </c>
      <c r="L166" s="33"/>
      <c r="M166" s="33"/>
      <c r="N166" s="33"/>
      <c r="O166" s="33"/>
      <c r="P166" s="33"/>
      <c r="Q166" s="34">
        <v>2006</v>
      </c>
      <c r="R166" s="35">
        <v>11.978695010304</v>
      </c>
      <c r="S166" s="36">
        <v>29.6</v>
      </c>
      <c r="T166" s="35">
        <v>38.647664640000002</v>
      </c>
      <c r="U166" s="35">
        <v>38.647664640000002</v>
      </c>
      <c r="V166" s="35">
        <v>416</v>
      </c>
      <c r="W166" s="37"/>
      <c r="X166" s="83">
        <v>0.3</v>
      </c>
      <c r="Y166" s="39">
        <v>2</v>
      </c>
      <c r="Z166" s="39">
        <v>9</v>
      </c>
      <c r="AA166" s="35">
        <v>4.2941849599999999</v>
      </c>
      <c r="AB166" s="84">
        <v>46.222222222222221</v>
      </c>
      <c r="AC166" s="83">
        <v>0.02</v>
      </c>
      <c r="AD166" s="266">
        <v>160</v>
      </c>
      <c r="AE166" s="289">
        <v>39295</v>
      </c>
      <c r="AF166" s="215">
        <v>16.105303659558615</v>
      </c>
      <c r="AG166" s="215">
        <v>17.295485599999999</v>
      </c>
      <c r="AH166" s="86"/>
      <c r="AI166" s="225"/>
      <c r="AJ166" s="87" t="s">
        <v>78</v>
      </c>
      <c r="AK166" s="215">
        <v>14.992000000000001</v>
      </c>
      <c r="AL166" s="215">
        <v>16.100000000000001</v>
      </c>
      <c r="AM166" s="88"/>
      <c r="AN166" s="88"/>
      <c r="AO166" s="295">
        <v>40724</v>
      </c>
      <c r="AP166" s="215">
        <v>14.99208492410839</v>
      </c>
      <c r="AQ166" s="215">
        <v>16.100000000000001</v>
      </c>
      <c r="AR166" s="88"/>
      <c r="AS166" s="88" t="s">
        <v>74</v>
      </c>
      <c r="AT166" s="87" t="s">
        <v>742</v>
      </c>
      <c r="AU166" s="89" t="s">
        <v>138</v>
      </c>
      <c r="AV166" s="44">
        <v>8.5000000000000006E-2</v>
      </c>
      <c r="AW166" s="44">
        <v>7.4666024844720499E-2</v>
      </c>
      <c r="AX166" s="44">
        <v>9.5000000000000001E-2</v>
      </c>
      <c r="AY166" s="44">
        <v>1.8185014183553116E-2</v>
      </c>
      <c r="AZ166" s="238" t="s">
        <v>939</v>
      </c>
      <c r="BA166" s="46">
        <v>0.76064037480287872</v>
      </c>
      <c r="BB166" s="238" t="s">
        <v>940</v>
      </c>
      <c r="BC166" s="46">
        <v>0.12068740748084696</v>
      </c>
      <c r="BD166" s="238" t="s">
        <v>941</v>
      </c>
      <c r="BE166" s="46">
        <v>2.2390984474768765E-2</v>
      </c>
      <c r="BF166" s="61">
        <v>0.89182692307692313</v>
      </c>
      <c r="BG166" s="47">
        <v>6.5547348711632161</v>
      </c>
      <c r="BH166" s="83">
        <v>0.11342113105470461</v>
      </c>
      <c r="BI166" s="46">
        <v>0</v>
      </c>
      <c r="BJ166" s="46">
        <v>0.14036477229029404</v>
      </c>
      <c r="BK166" s="46">
        <v>0</v>
      </c>
      <c r="BL166" s="46">
        <v>0</v>
      </c>
      <c r="BM166" s="46">
        <v>0</v>
      </c>
      <c r="BN166" s="46">
        <v>0</v>
      </c>
      <c r="BO166" s="46">
        <v>0</v>
      </c>
      <c r="BP166" s="46">
        <v>0.74621409665500127</v>
      </c>
      <c r="BQ166" s="46">
        <v>0</v>
      </c>
      <c r="BR166" s="46">
        <v>0</v>
      </c>
      <c r="BS166" s="88" t="s">
        <v>128</v>
      </c>
      <c r="BT166" s="51">
        <v>1</v>
      </c>
      <c r="BU166" s="51">
        <v>0.99</v>
      </c>
      <c r="BV166" s="91"/>
      <c r="BW166" s="91"/>
    </row>
    <row r="167" spans="1:75" s="92" customFormat="1" ht="30">
      <c r="A167" s="27" t="s">
        <v>942</v>
      </c>
      <c r="B167" s="28" t="s">
        <v>50</v>
      </c>
      <c r="C167" s="28" t="s">
        <v>738</v>
      </c>
      <c r="D167" s="28" t="s">
        <v>498</v>
      </c>
      <c r="E167" s="27" t="s">
        <v>943</v>
      </c>
      <c r="F167" s="28" t="s">
        <v>930</v>
      </c>
      <c r="G167" s="27" t="s">
        <v>553</v>
      </c>
      <c r="H167" s="27" t="s">
        <v>98</v>
      </c>
      <c r="I167" s="61">
        <v>1</v>
      </c>
      <c r="J167" s="30"/>
      <c r="K167" s="33" t="s">
        <v>931</v>
      </c>
      <c r="L167" s="33"/>
      <c r="M167" s="33"/>
      <c r="N167" s="33"/>
      <c r="O167" s="33"/>
      <c r="P167" s="33"/>
      <c r="Q167" s="34">
        <v>2006</v>
      </c>
      <c r="R167" s="35">
        <v>5.5441932986879996</v>
      </c>
      <c r="S167" s="36">
        <v>13.7</v>
      </c>
      <c r="T167" s="35">
        <v>19.463186880000002</v>
      </c>
      <c r="U167" s="35">
        <v>19.463186880000002</v>
      </c>
      <c r="V167" s="35">
        <v>209.5</v>
      </c>
      <c r="W167" s="37"/>
      <c r="X167" s="83">
        <v>0.4</v>
      </c>
      <c r="Y167" s="39">
        <v>2</v>
      </c>
      <c r="Z167" s="39">
        <v>4</v>
      </c>
      <c r="AA167" s="35">
        <v>4.8657967200000005</v>
      </c>
      <c r="AB167" s="84">
        <v>52.375</v>
      </c>
      <c r="AC167" s="83">
        <v>0.22</v>
      </c>
      <c r="AD167" s="266">
        <v>432</v>
      </c>
      <c r="AE167" s="289">
        <v>39264</v>
      </c>
      <c r="AF167" s="215">
        <v>15.407187121705931</v>
      </c>
      <c r="AG167" s="215">
        <v>16.545778250000001</v>
      </c>
      <c r="AH167" s="86"/>
      <c r="AI167" s="225"/>
      <c r="AJ167" s="87" t="s">
        <v>78</v>
      </c>
      <c r="AK167" s="215">
        <v>12.734</v>
      </c>
      <c r="AL167" s="215">
        <v>13.675000000000001</v>
      </c>
      <c r="AM167" s="88"/>
      <c r="AN167" s="88"/>
      <c r="AO167" s="295">
        <v>40359</v>
      </c>
      <c r="AP167" s="215">
        <v>9.5642052332619425</v>
      </c>
      <c r="AQ167" s="215">
        <v>10.271000000000001</v>
      </c>
      <c r="AR167" s="88"/>
      <c r="AS167" s="88" t="s">
        <v>74</v>
      </c>
      <c r="AT167" s="87" t="s">
        <v>569</v>
      </c>
      <c r="AU167" s="89" t="s">
        <v>138</v>
      </c>
      <c r="AV167" s="44">
        <v>7.978303473491774E-2</v>
      </c>
      <c r="AW167" s="44">
        <v>7.978303473491774E-2</v>
      </c>
      <c r="AX167" s="44">
        <v>8.7528351513811539E-2</v>
      </c>
      <c r="AY167" s="44">
        <v>0.27188940148606799</v>
      </c>
      <c r="AZ167" s="238" t="s">
        <v>944</v>
      </c>
      <c r="BA167" s="46">
        <v>0.48767389106401243</v>
      </c>
      <c r="BB167" s="238" t="s">
        <v>945</v>
      </c>
      <c r="BC167" s="46">
        <v>0.40959191460618521</v>
      </c>
      <c r="BD167" s="238" t="s">
        <v>946</v>
      </c>
      <c r="BE167" s="46">
        <v>4.244253998256857E-2</v>
      </c>
      <c r="BF167" s="61">
        <v>0.92563245823389018</v>
      </c>
      <c r="BG167" s="47">
        <v>3.303761457586504</v>
      </c>
      <c r="BH167" s="83">
        <v>7.4025428315476496E-2</v>
      </c>
      <c r="BI167" s="46">
        <v>4.1822245128899059E-2</v>
      </c>
      <c r="BJ167" s="46">
        <v>0</v>
      </c>
      <c r="BK167" s="46">
        <v>0.48054657010206636</v>
      </c>
      <c r="BL167" s="46">
        <v>0</v>
      </c>
      <c r="BM167" s="46">
        <v>0</v>
      </c>
      <c r="BN167" s="46">
        <v>0.40360575645355795</v>
      </c>
      <c r="BO167" s="46">
        <v>0</v>
      </c>
      <c r="BP167" s="46">
        <v>0</v>
      </c>
      <c r="BQ167" s="46">
        <v>0</v>
      </c>
      <c r="BR167" s="46">
        <v>0</v>
      </c>
      <c r="BS167" s="88" t="s">
        <v>128</v>
      </c>
      <c r="BT167" s="51">
        <v>1.18</v>
      </c>
      <c r="BU167" s="51">
        <v>1.17</v>
      </c>
      <c r="BV167" s="91"/>
      <c r="BW167" s="91"/>
    </row>
    <row r="168" spans="1:75" s="92" customFormat="1" ht="30">
      <c r="A168" s="27" t="s">
        <v>947</v>
      </c>
      <c r="B168" s="28" t="s">
        <v>50</v>
      </c>
      <c r="C168" s="28" t="s">
        <v>738</v>
      </c>
      <c r="D168" s="28" t="s">
        <v>498</v>
      </c>
      <c r="E168" s="27" t="s">
        <v>948</v>
      </c>
      <c r="F168" s="28" t="s">
        <v>930</v>
      </c>
      <c r="G168" s="27" t="s">
        <v>130</v>
      </c>
      <c r="H168" s="27" t="s">
        <v>98</v>
      </c>
      <c r="I168" s="61">
        <v>1</v>
      </c>
      <c r="J168" s="30"/>
      <c r="K168" s="33" t="s">
        <v>74</v>
      </c>
      <c r="L168" s="33"/>
      <c r="M168" s="33"/>
      <c r="N168" s="33"/>
      <c r="O168" s="33"/>
      <c r="P168" s="33"/>
      <c r="Q168" s="34" t="s">
        <v>74</v>
      </c>
      <c r="R168" s="35">
        <v>1.2140569267199999</v>
      </c>
      <c r="S168" s="36">
        <v>3</v>
      </c>
      <c r="T168" s="35"/>
      <c r="U168" s="35"/>
      <c r="V168" s="35"/>
      <c r="W168" s="37"/>
      <c r="X168" s="83"/>
      <c r="Y168" s="39"/>
      <c r="Z168" s="39"/>
      <c r="AA168" s="35"/>
      <c r="AB168" s="84"/>
      <c r="AC168" s="83" t="s">
        <v>74</v>
      </c>
      <c r="AD168" s="266"/>
      <c r="AE168" s="289">
        <v>39264</v>
      </c>
      <c r="AF168" s="215">
        <v>0.99341885650432971</v>
      </c>
      <c r="AG168" s="215">
        <v>1.0668325099999998</v>
      </c>
      <c r="AH168" s="86"/>
      <c r="AI168" s="225"/>
      <c r="AJ168" s="87" t="s">
        <v>770</v>
      </c>
      <c r="AK168" s="215">
        <v>0.43099999999999999</v>
      </c>
      <c r="AL168" s="215">
        <v>0.46300000000000002</v>
      </c>
      <c r="AM168" s="88"/>
      <c r="AN168" s="88"/>
      <c r="AO168" s="295">
        <v>40359</v>
      </c>
      <c r="AP168" s="215">
        <v>0.41903342955582457</v>
      </c>
      <c r="AQ168" s="215">
        <v>0.45</v>
      </c>
      <c r="AR168" s="88"/>
      <c r="AS168" s="88" t="s">
        <v>74</v>
      </c>
      <c r="AT168" s="87" t="s">
        <v>569</v>
      </c>
      <c r="AU168" s="89" t="s">
        <v>138</v>
      </c>
      <c r="AV168" s="44"/>
      <c r="AW168" s="44"/>
      <c r="AX168" s="44"/>
      <c r="AY168" s="44"/>
      <c r="AZ168" s="238"/>
      <c r="BA168" s="46"/>
      <c r="BB168" s="238"/>
      <c r="BC168" s="46"/>
      <c r="BD168" s="238"/>
      <c r="BE168" s="46"/>
      <c r="BF168" s="61"/>
      <c r="BG168" s="47"/>
      <c r="BH168" s="83"/>
      <c r="BI168" s="46"/>
      <c r="BJ168" s="46"/>
      <c r="BK168" s="46"/>
      <c r="BL168" s="46"/>
      <c r="BM168" s="46"/>
      <c r="BN168" s="46"/>
      <c r="BO168" s="46"/>
      <c r="BP168" s="46"/>
      <c r="BQ168" s="46"/>
      <c r="BR168" s="46"/>
      <c r="BS168" s="88" t="s">
        <v>128</v>
      </c>
      <c r="BT168" s="51">
        <v>0</v>
      </c>
      <c r="BU168" s="51">
        <v>0</v>
      </c>
      <c r="BV168" s="91"/>
      <c r="BW168" s="91"/>
    </row>
    <row r="169" spans="1:75" s="92" customFormat="1" ht="30">
      <c r="A169" s="27" t="s">
        <v>949</v>
      </c>
      <c r="B169" s="28" t="s">
        <v>50</v>
      </c>
      <c r="C169" s="28" t="s">
        <v>738</v>
      </c>
      <c r="D169" s="28" t="s">
        <v>498</v>
      </c>
      <c r="E169" s="27" t="s">
        <v>948</v>
      </c>
      <c r="F169" s="28" t="s">
        <v>930</v>
      </c>
      <c r="G169" s="27" t="s">
        <v>130</v>
      </c>
      <c r="H169" s="27" t="s">
        <v>98</v>
      </c>
      <c r="I169" s="61">
        <v>1</v>
      </c>
      <c r="J169" s="30"/>
      <c r="K169" s="33" t="s">
        <v>74</v>
      </c>
      <c r="L169" s="33"/>
      <c r="M169" s="33"/>
      <c r="N169" s="33"/>
      <c r="O169" s="33"/>
      <c r="P169" s="33"/>
      <c r="Q169" s="34" t="s">
        <v>74</v>
      </c>
      <c r="R169" s="35">
        <v>1.2140569267199999</v>
      </c>
      <c r="S169" s="36">
        <v>3</v>
      </c>
      <c r="T169" s="35"/>
      <c r="U169" s="35"/>
      <c r="V169" s="35"/>
      <c r="W169" s="37"/>
      <c r="X169" s="83"/>
      <c r="Y169" s="39"/>
      <c r="Z169" s="39"/>
      <c r="AA169" s="35"/>
      <c r="AB169" s="84"/>
      <c r="AC169" s="83" t="s">
        <v>74</v>
      </c>
      <c r="AD169" s="266"/>
      <c r="AE169" s="289">
        <v>39264</v>
      </c>
      <c r="AF169" s="215">
        <v>1.1560597914144704</v>
      </c>
      <c r="AG169" s="215">
        <v>1.2414926099999999</v>
      </c>
      <c r="AH169" s="86"/>
      <c r="AI169" s="225"/>
      <c r="AJ169" s="87" t="s">
        <v>770</v>
      </c>
      <c r="AK169" s="215">
        <v>0.40699999999999997</v>
      </c>
      <c r="AL169" s="215">
        <v>0.437</v>
      </c>
      <c r="AM169" s="88"/>
      <c r="AN169" s="88"/>
      <c r="AO169" s="295">
        <v>40359</v>
      </c>
      <c r="AP169" s="215">
        <v>0.39575379458050092</v>
      </c>
      <c r="AQ169" s="215">
        <v>0.42499999999999999</v>
      </c>
      <c r="AR169" s="88"/>
      <c r="AS169" s="88" t="s">
        <v>74</v>
      </c>
      <c r="AT169" s="87" t="s">
        <v>569</v>
      </c>
      <c r="AU169" s="89" t="s">
        <v>138</v>
      </c>
      <c r="AV169" s="44"/>
      <c r="AW169" s="44"/>
      <c r="AX169" s="44"/>
      <c r="AY169" s="44"/>
      <c r="AZ169" s="238"/>
      <c r="BA169" s="46"/>
      <c r="BB169" s="238"/>
      <c r="BC169" s="46"/>
      <c r="BD169" s="238"/>
      <c r="BE169" s="46"/>
      <c r="BF169" s="61"/>
      <c r="BG169" s="47"/>
      <c r="BH169" s="83"/>
      <c r="BI169" s="46"/>
      <c r="BJ169" s="46"/>
      <c r="BK169" s="46"/>
      <c r="BL169" s="46"/>
      <c r="BM169" s="46"/>
      <c r="BN169" s="46"/>
      <c r="BO169" s="46"/>
      <c r="BP169" s="46"/>
      <c r="BQ169" s="46"/>
      <c r="BR169" s="46"/>
      <c r="BS169" s="88" t="s">
        <v>128</v>
      </c>
      <c r="BT169" s="51">
        <v>0</v>
      </c>
      <c r="BU169" s="51">
        <v>0</v>
      </c>
      <c r="BV169" s="91"/>
      <c r="BW169" s="91"/>
    </row>
    <row r="170" spans="1:75" s="92" customFormat="1" ht="30">
      <c r="A170" s="27" t="s">
        <v>950</v>
      </c>
      <c r="B170" s="28" t="s">
        <v>50</v>
      </c>
      <c r="C170" s="28" t="s">
        <v>738</v>
      </c>
      <c r="D170" s="28" t="s">
        <v>498</v>
      </c>
      <c r="E170" s="27" t="s">
        <v>951</v>
      </c>
      <c r="F170" s="28" t="s">
        <v>930</v>
      </c>
      <c r="G170" s="27" t="s">
        <v>130</v>
      </c>
      <c r="H170" s="27" t="s">
        <v>98</v>
      </c>
      <c r="I170" s="61">
        <v>1</v>
      </c>
      <c r="J170" s="30"/>
      <c r="K170" s="33" t="s">
        <v>74</v>
      </c>
      <c r="L170" s="33"/>
      <c r="M170" s="33"/>
      <c r="N170" s="33"/>
      <c r="O170" s="33"/>
      <c r="P170" s="33"/>
      <c r="Q170" s="34" t="s">
        <v>74</v>
      </c>
      <c r="R170" s="35">
        <v>0.93077697715199992</v>
      </c>
      <c r="S170" s="36">
        <v>2.2999999999999998</v>
      </c>
      <c r="T170" s="35"/>
      <c r="U170" s="35"/>
      <c r="V170" s="35"/>
      <c r="W170" s="37"/>
      <c r="X170" s="83"/>
      <c r="Y170" s="39"/>
      <c r="Z170" s="39"/>
      <c r="AA170" s="35"/>
      <c r="AB170" s="84"/>
      <c r="AC170" s="83" t="s">
        <v>74</v>
      </c>
      <c r="AD170" s="266"/>
      <c r="AE170" s="289">
        <v>39264</v>
      </c>
      <c r="AF170" s="215">
        <v>1.1370687121705929</v>
      </c>
      <c r="AG170" s="215">
        <v>1.2210980899999999</v>
      </c>
      <c r="AH170" s="86"/>
      <c r="AI170" s="225"/>
      <c r="AJ170" s="87" t="s">
        <v>770</v>
      </c>
      <c r="AK170" s="215">
        <v>0.32600000000000001</v>
      </c>
      <c r="AL170" s="215">
        <v>0.35</v>
      </c>
      <c r="AM170" s="88"/>
      <c r="AN170" s="88"/>
      <c r="AO170" s="295">
        <v>40359</v>
      </c>
      <c r="AP170" s="215">
        <v>0.32591488965453019</v>
      </c>
      <c r="AQ170" s="215">
        <v>0.35</v>
      </c>
      <c r="AR170" s="88"/>
      <c r="AS170" s="88" t="s">
        <v>74</v>
      </c>
      <c r="AT170" s="87" t="s">
        <v>569</v>
      </c>
      <c r="AU170" s="89" t="s">
        <v>138</v>
      </c>
      <c r="AV170" s="44"/>
      <c r="AW170" s="44"/>
      <c r="AX170" s="44"/>
      <c r="AY170" s="44"/>
      <c r="AZ170" s="238"/>
      <c r="BA170" s="46"/>
      <c r="BB170" s="238"/>
      <c r="BC170" s="46"/>
      <c r="BD170" s="238"/>
      <c r="BE170" s="46"/>
      <c r="BF170" s="61"/>
      <c r="BG170" s="47"/>
      <c r="BH170" s="83"/>
      <c r="BI170" s="46"/>
      <c r="BJ170" s="46"/>
      <c r="BK170" s="46"/>
      <c r="BL170" s="46"/>
      <c r="BM170" s="46"/>
      <c r="BN170" s="46"/>
      <c r="BO170" s="46"/>
      <c r="BP170" s="46"/>
      <c r="BQ170" s="46"/>
      <c r="BR170" s="46"/>
      <c r="BS170" s="88" t="s">
        <v>128</v>
      </c>
      <c r="BT170" s="51">
        <v>0</v>
      </c>
      <c r="BU170" s="51">
        <v>0</v>
      </c>
      <c r="BV170" s="91"/>
      <c r="BW170" s="91"/>
    </row>
    <row r="171" spans="1:75" s="92" customFormat="1" ht="30">
      <c r="A171" s="27" t="s">
        <v>952</v>
      </c>
      <c r="B171" s="28" t="s">
        <v>50</v>
      </c>
      <c r="C171" s="28" t="s">
        <v>738</v>
      </c>
      <c r="D171" s="28" t="s">
        <v>498</v>
      </c>
      <c r="E171" s="27" t="s">
        <v>953</v>
      </c>
      <c r="F171" s="28" t="s">
        <v>930</v>
      </c>
      <c r="G171" s="27" t="s">
        <v>553</v>
      </c>
      <c r="H171" s="27" t="s">
        <v>98</v>
      </c>
      <c r="I171" s="61">
        <v>1</v>
      </c>
      <c r="J171" s="30" t="s">
        <v>74</v>
      </c>
      <c r="K171" s="33" t="s">
        <v>931</v>
      </c>
      <c r="L171" s="33"/>
      <c r="M171" s="33"/>
      <c r="N171" s="33"/>
      <c r="O171" s="33"/>
      <c r="P171" s="33"/>
      <c r="Q171" s="34">
        <v>2007</v>
      </c>
      <c r="R171" s="35">
        <v>6.9201244823039998</v>
      </c>
      <c r="S171" s="36">
        <v>17.100000000000001</v>
      </c>
      <c r="T171" s="35">
        <v>26.756075520000003</v>
      </c>
      <c r="U171" s="35">
        <v>26.756075520000003</v>
      </c>
      <c r="V171" s="35">
        <v>288</v>
      </c>
      <c r="W171" s="37"/>
      <c r="X171" s="83">
        <v>0.4</v>
      </c>
      <c r="Y171" s="39">
        <v>2</v>
      </c>
      <c r="Z171" s="39">
        <v>4</v>
      </c>
      <c r="AA171" s="35">
        <v>6.6890188800000008</v>
      </c>
      <c r="AB171" s="84">
        <v>72</v>
      </c>
      <c r="AC171" s="83">
        <v>0.1</v>
      </c>
      <c r="AD171" s="266">
        <v>321</v>
      </c>
      <c r="AE171" s="289">
        <v>39295</v>
      </c>
      <c r="AF171" s="215">
        <v>15.099414628922618</v>
      </c>
      <c r="AG171" s="215">
        <v>16.21526137</v>
      </c>
      <c r="AH171" s="86"/>
      <c r="AI171" s="225"/>
      <c r="AJ171" s="87" t="s">
        <v>78</v>
      </c>
      <c r="AK171" s="215">
        <v>12.86</v>
      </c>
      <c r="AL171" s="215">
        <v>13.81</v>
      </c>
      <c r="AM171" s="88"/>
      <c r="AN171" s="88"/>
      <c r="AO171" s="295">
        <v>40359</v>
      </c>
      <c r="AP171" s="215">
        <v>11.616537852686468</v>
      </c>
      <c r="AQ171" s="215">
        <v>12.475</v>
      </c>
      <c r="AR171" s="88"/>
      <c r="AS171" s="88" t="s">
        <v>74</v>
      </c>
      <c r="AT171" s="87" t="s">
        <v>569</v>
      </c>
      <c r="AU171" s="89" t="s">
        <v>138</v>
      </c>
      <c r="AV171" s="44">
        <v>8.2046761565836304E-2</v>
      </c>
      <c r="AW171" s="44">
        <v>8.2046761565836304E-2</v>
      </c>
      <c r="AX171" s="44">
        <v>8.7499999999999994E-2</v>
      </c>
      <c r="AY171" s="44">
        <v>0.15726830115818125</v>
      </c>
      <c r="AZ171" s="238" t="s">
        <v>954</v>
      </c>
      <c r="BA171" s="46">
        <v>0.59542054572611647</v>
      </c>
      <c r="BB171" s="238" t="s">
        <v>955</v>
      </c>
      <c r="BC171" s="46">
        <v>0.17843768804212246</v>
      </c>
      <c r="BD171" s="238" t="s">
        <v>956</v>
      </c>
      <c r="BE171" s="46">
        <v>8.4878125353885683E-2</v>
      </c>
      <c r="BF171" s="61">
        <v>0.83333333333333337</v>
      </c>
      <c r="BG171" s="47">
        <v>5.8838061719804404</v>
      </c>
      <c r="BH171" s="83">
        <v>0.15279838187172073</v>
      </c>
      <c r="BI171" s="46">
        <v>8.3738023177472573E-2</v>
      </c>
      <c r="BJ171" s="46">
        <v>0</v>
      </c>
      <c r="BK171" s="46">
        <v>0.17604087265956367</v>
      </c>
      <c r="BL171" s="46">
        <v>0</v>
      </c>
      <c r="BM171" s="46">
        <v>0</v>
      </c>
      <c r="BN171" s="46">
        <v>0</v>
      </c>
      <c r="BO171" s="46">
        <v>0</v>
      </c>
      <c r="BP171" s="46">
        <v>0.58742272229124315</v>
      </c>
      <c r="BQ171" s="46">
        <v>0</v>
      </c>
      <c r="BR171" s="46">
        <v>0</v>
      </c>
      <c r="BS171" s="88" t="s">
        <v>128</v>
      </c>
      <c r="BT171" s="51">
        <v>0.56999999999999995</v>
      </c>
      <c r="BU171" s="51">
        <v>0.56000000000000005</v>
      </c>
      <c r="BV171" s="91"/>
      <c r="BW171" s="91"/>
    </row>
    <row r="172" spans="1:75" s="92" customFormat="1" ht="30">
      <c r="A172" s="27" t="s">
        <v>957</v>
      </c>
      <c r="B172" s="28" t="s">
        <v>50</v>
      </c>
      <c r="C172" s="28" t="s">
        <v>738</v>
      </c>
      <c r="D172" s="28" t="s">
        <v>498</v>
      </c>
      <c r="E172" s="27" t="s">
        <v>958</v>
      </c>
      <c r="F172" s="28" t="s">
        <v>930</v>
      </c>
      <c r="G172" s="27" t="s">
        <v>130</v>
      </c>
      <c r="H172" s="27" t="s">
        <v>98</v>
      </c>
      <c r="I172" s="61">
        <v>1</v>
      </c>
      <c r="J172" s="30"/>
      <c r="K172" s="33" t="s">
        <v>74</v>
      </c>
      <c r="L172" s="33"/>
      <c r="M172" s="33"/>
      <c r="N172" s="33"/>
      <c r="O172" s="33"/>
      <c r="P172" s="33"/>
      <c r="Q172" s="34" t="s">
        <v>74</v>
      </c>
      <c r="R172" s="35">
        <v>2.3471767249919999</v>
      </c>
      <c r="S172" s="36">
        <v>5.8</v>
      </c>
      <c r="T172" s="35"/>
      <c r="U172" s="35"/>
      <c r="V172" s="35"/>
      <c r="W172" s="37"/>
      <c r="X172" s="83"/>
      <c r="Y172" s="39"/>
      <c r="Z172" s="39"/>
      <c r="AA172" s="35"/>
      <c r="AB172" s="84"/>
      <c r="AC172" s="83" t="s">
        <v>74</v>
      </c>
      <c r="AD172" s="266"/>
      <c r="AE172" s="289">
        <v>39264</v>
      </c>
      <c r="AF172" s="215">
        <v>1.0560921221715245</v>
      </c>
      <c r="AG172" s="215">
        <v>1.1341373300000002</v>
      </c>
      <c r="AH172" s="86"/>
      <c r="AI172" s="225"/>
      <c r="AJ172" s="87" t="s">
        <v>770</v>
      </c>
      <c r="AK172" s="215">
        <v>0.96199999999999997</v>
      </c>
      <c r="AL172" s="215">
        <v>1.0329999999999999</v>
      </c>
      <c r="AM172" s="88"/>
      <c r="AN172" s="88"/>
      <c r="AO172" s="295">
        <v>40359</v>
      </c>
      <c r="AP172" s="215">
        <v>0.94980910699320231</v>
      </c>
      <c r="AQ172" s="215">
        <v>1.02</v>
      </c>
      <c r="AR172" s="88"/>
      <c r="AS172" s="88" t="s">
        <v>74</v>
      </c>
      <c r="AT172" s="87" t="s">
        <v>569</v>
      </c>
      <c r="AU172" s="89" t="s">
        <v>138</v>
      </c>
      <c r="AV172" s="44"/>
      <c r="AW172" s="44"/>
      <c r="AX172" s="44"/>
      <c r="AY172" s="44"/>
      <c r="AZ172" s="238"/>
      <c r="BA172" s="46"/>
      <c r="BB172" s="238"/>
      <c r="BC172" s="46"/>
      <c r="BD172" s="238"/>
      <c r="BE172" s="46"/>
      <c r="BF172" s="61"/>
      <c r="BG172" s="47"/>
      <c r="BH172" s="83"/>
      <c r="BI172" s="46"/>
      <c r="BJ172" s="46"/>
      <c r="BK172" s="46"/>
      <c r="BL172" s="46"/>
      <c r="BM172" s="46"/>
      <c r="BN172" s="46"/>
      <c r="BO172" s="46"/>
      <c r="BP172" s="46"/>
      <c r="BQ172" s="46"/>
      <c r="BR172" s="46"/>
      <c r="BS172" s="88" t="s">
        <v>128</v>
      </c>
      <c r="BT172" s="51">
        <v>0</v>
      </c>
      <c r="BU172" s="51">
        <v>0</v>
      </c>
      <c r="BV172" s="91"/>
      <c r="BW172" s="91"/>
    </row>
    <row r="173" spans="1:75" s="92" customFormat="1" ht="45">
      <c r="A173" s="27" t="s">
        <v>959</v>
      </c>
      <c r="B173" s="28" t="s">
        <v>50</v>
      </c>
      <c r="C173" s="28" t="s">
        <v>738</v>
      </c>
      <c r="D173" s="28" t="s">
        <v>498</v>
      </c>
      <c r="E173" s="27" t="s">
        <v>960</v>
      </c>
      <c r="F173" s="28" t="s">
        <v>930</v>
      </c>
      <c r="G173" s="27" t="s">
        <v>553</v>
      </c>
      <c r="H173" s="27" t="s">
        <v>98</v>
      </c>
      <c r="I173" s="61">
        <v>1</v>
      </c>
      <c r="J173" s="30"/>
      <c r="K173" s="33" t="s">
        <v>74</v>
      </c>
      <c r="L173" s="33"/>
      <c r="M173" s="33"/>
      <c r="N173" s="33"/>
      <c r="O173" s="33"/>
      <c r="P173" s="33"/>
      <c r="Q173" s="34">
        <v>2008</v>
      </c>
      <c r="R173" s="35">
        <v>1.173588362496</v>
      </c>
      <c r="S173" s="36">
        <v>2.9</v>
      </c>
      <c r="T173" s="35">
        <v>3.4188318720000002</v>
      </c>
      <c r="U173" s="35">
        <v>3.4188318720000002</v>
      </c>
      <c r="V173" s="35">
        <v>36.799999999999997</v>
      </c>
      <c r="W173" s="37"/>
      <c r="X173" s="83">
        <v>0.3</v>
      </c>
      <c r="Y173" s="39">
        <v>1</v>
      </c>
      <c r="Z173" s="39">
        <v>1</v>
      </c>
      <c r="AA173" s="35">
        <v>3.4188318720000002</v>
      </c>
      <c r="AB173" s="84">
        <v>36.799999999999997</v>
      </c>
      <c r="AC173" s="83">
        <v>0</v>
      </c>
      <c r="AD173" s="266"/>
      <c r="AE173" s="289">
        <v>39264</v>
      </c>
      <c r="AF173" s="215">
        <v>2.2081662445292856</v>
      </c>
      <c r="AG173" s="215">
        <v>2.3713497299999999</v>
      </c>
      <c r="AH173" s="86"/>
      <c r="AI173" s="225"/>
      <c r="AJ173" s="87" t="s">
        <v>78</v>
      </c>
      <c r="AK173" s="215">
        <v>1.1830000000000001</v>
      </c>
      <c r="AL173" s="215">
        <v>1.27</v>
      </c>
      <c r="AM173" s="88"/>
      <c r="AN173" s="88"/>
      <c r="AO173" s="295">
        <v>40359</v>
      </c>
      <c r="AP173" s="215">
        <v>1.0615513548747555</v>
      </c>
      <c r="AQ173" s="215">
        <v>1.1399999999999999</v>
      </c>
      <c r="AR173" s="88"/>
      <c r="AS173" s="88" t="s">
        <v>74</v>
      </c>
      <c r="AT173" s="87" t="s">
        <v>569</v>
      </c>
      <c r="AU173" s="89" t="s">
        <v>138</v>
      </c>
      <c r="AV173" s="44">
        <v>9.7431234466775304E-2</v>
      </c>
      <c r="AW173" s="44"/>
      <c r="AX173" s="44">
        <v>0.10249999999999999</v>
      </c>
      <c r="AY173" s="44"/>
      <c r="AZ173" s="238"/>
      <c r="BA173" s="46"/>
      <c r="BB173" s="238"/>
      <c r="BC173" s="46"/>
      <c r="BD173" s="238"/>
      <c r="BE173" s="46"/>
      <c r="BF173" s="61">
        <v>0</v>
      </c>
      <c r="BG173" s="47">
        <v>0</v>
      </c>
      <c r="BH173" s="83">
        <v>1</v>
      </c>
      <c r="BI173" s="46">
        <v>0</v>
      </c>
      <c r="BJ173" s="46">
        <v>0</v>
      </c>
      <c r="BK173" s="46">
        <v>0</v>
      </c>
      <c r="BL173" s="46">
        <v>0</v>
      </c>
      <c r="BM173" s="46">
        <v>0</v>
      </c>
      <c r="BN173" s="46">
        <v>0</v>
      </c>
      <c r="BO173" s="46">
        <v>0</v>
      </c>
      <c r="BP173" s="46">
        <v>0</v>
      </c>
      <c r="BQ173" s="46">
        <v>0</v>
      </c>
      <c r="BR173" s="46">
        <v>0</v>
      </c>
      <c r="BS173" s="88" t="s">
        <v>128</v>
      </c>
      <c r="BT173" s="51">
        <v>0</v>
      </c>
      <c r="BU173" s="51">
        <v>0</v>
      </c>
      <c r="BV173" s="91"/>
      <c r="BW173" s="91"/>
    </row>
    <row r="174" spans="1:75" s="92" customFormat="1" ht="45">
      <c r="A174" s="27" t="s">
        <v>961</v>
      </c>
      <c r="B174" s="28" t="s">
        <v>50</v>
      </c>
      <c r="C174" s="28" t="s">
        <v>738</v>
      </c>
      <c r="D174" s="28" t="s">
        <v>498</v>
      </c>
      <c r="E174" s="27" t="s">
        <v>962</v>
      </c>
      <c r="F174" s="28" t="s">
        <v>930</v>
      </c>
      <c r="G174" s="27" t="s">
        <v>553</v>
      </c>
      <c r="H174" s="27" t="s">
        <v>98</v>
      </c>
      <c r="I174" s="61">
        <v>1</v>
      </c>
      <c r="J174" s="30"/>
      <c r="K174" s="33" t="s">
        <v>74</v>
      </c>
      <c r="L174" s="33"/>
      <c r="M174" s="33"/>
      <c r="N174" s="33"/>
      <c r="O174" s="33"/>
      <c r="P174" s="33"/>
      <c r="Q174" s="34">
        <v>2008</v>
      </c>
      <c r="R174" s="35">
        <v>1.6592111331839998</v>
      </c>
      <c r="S174" s="36">
        <v>4.0999999999999996</v>
      </c>
      <c r="T174" s="35">
        <v>5.4998599680000009</v>
      </c>
      <c r="U174" s="35">
        <v>5.4998599680000009</v>
      </c>
      <c r="V174" s="35">
        <v>59.2</v>
      </c>
      <c r="W174" s="37"/>
      <c r="X174" s="83">
        <v>0.3</v>
      </c>
      <c r="Y174" s="39">
        <v>1</v>
      </c>
      <c r="Z174" s="39">
        <v>2</v>
      </c>
      <c r="AA174" s="35">
        <v>2.7499299840000004</v>
      </c>
      <c r="AB174" s="84">
        <v>29.6</v>
      </c>
      <c r="AC174" s="83">
        <v>0</v>
      </c>
      <c r="AD174" s="266"/>
      <c r="AE174" s="289">
        <v>39264</v>
      </c>
      <c r="AF174" s="215">
        <v>3.1314303845795695</v>
      </c>
      <c r="AG174" s="215">
        <v>3.3628430899999997</v>
      </c>
      <c r="AH174" s="86"/>
      <c r="AI174" s="225"/>
      <c r="AJ174" s="87" t="s">
        <v>78</v>
      </c>
      <c r="AK174" s="215">
        <v>2.1880000000000002</v>
      </c>
      <c r="AL174" s="215">
        <v>2.35</v>
      </c>
      <c r="AM174" s="88"/>
      <c r="AN174" s="88"/>
      <c r="AO174" s="295">
        <v>40359</v>
      </c>
      <c r="AP174" s="215">
        <v>1.7804264829127476</v>
      </c>
      <c r="AQ174" s="215">
        <v>1.9119999999999999</v>
      </c>
      <c r="AR174" s="88"/>
      <c r="AS174" s="88" t="s">
        <v>74</v>
      </c>
      <c r="AT174" s="87" t="s">
        <v>569</v>
      </c>
      <c r="AU174" s="89" t="s">
        <v>138</v>
      </c>
      <c r="AV174" s="44">
        <v>9.4970074535901713E-2</v>
      </c>
      <c r="AW174" s="44">
        <v>2.8364255319148938E-2</v>
      </c>
      <c r="AX174" s="44">
        <v>0.1</v>
      </c>
      <c r="AY174" s="44">
        <v>0.1116585152125118</v>
      </c>
      <c r="AZ174" s="238" t="s">
        <v>963</v>
      </c>
      <c r="BA174" s="46">
        <v>0.43481054259607804</v>
      </c>
      <c r="BB174" s="238"/>
      <c r="BC174" s="46"/>
      <c r="BD174" s="238"/>
      <c r="BE174" s="46"/>
      <c r="BF174" s="61">
        <v>0.40540540540540537</v>
      </c>
      <c r="BG174" s="47">
        <v>2.1711156741957565</v>
      </c>
      <c r="BH174" s="83">
        <v>0.57446895900934702</v>
      </c>
      <c r="BI174" s="46">
        <v>0</v>
      </c>
      <c r="BJ174" s="46">
        <v>0</v>
      </c>
      <c r="BK174" s="46">
        <v>0.42553104099065298</v>
      </c>
      <c r="BL174" s="46">
        <v>0</v>
      </c>
      <c r="BM174" s="46">
        <v>0</v>
      </c>
      <c r="BN174" s="46">
        <v>0</v>
      </c>
      <c r="BO174" s="46">
        <v>0</v>
      </c>
      <c r="BP174" s="46">
        <v>0</v>
      </c>
      <c r="BQ174" s="46">
        <v>0</v>
      </c>
      <c r="BR174" s="46">
        <v>0</v>
      </c>
      <c r="BS174" s="88" t="s">
        <v>128</v>
      </c>
      <c r="BT174" s="51">
        <v>0.08</v>
      </c>
      <c r="BU174" s="51">
        <v>0.08</v>
      </c>
      <c r="BV174" s="91"/>
      <c r="BW174" s="91"/>
    </row>
    <row r="175" spans="1:75" s="102" customFormat="1">
      <c r="A175" s="64" t="s">
        <v>964</v>
      </c>
      <c r="B175" s="65" t="s">
        <v>50</v>
      </c>
      <c r="C175" s="65" t="s">
        <v>738</v>
      </c>
      <c r="D175" s="65" t="s">
        <v>498</v>
      </c>
      <c r="E175" s="64" t="s">
        <v>1236</v>
      </c>
      <c r="F175" s="65" t="s">
        <v>930</v>
      </c>
      <c r="G175" s="64"/>
      <c r="H175" s="64"/>
      <c r="I175" s="66"/>
      <c r="J175" s="67"/>
      <c r="K175" s="68"/>
      <c r="L175" s="68"/>
      <c r="M175" s="68"/>
      <c r="N175" s="68"/>
      <c r="O175" s="68"/>
      <c r="P175" s="68"/>
      <c r="Q175" s="69"/>
      <c r="R175" s="70"/>
      <c r="S175" s="71"/>
      <c r="T175" s="70"/>
      <c r="U175" s="70"/>
      <c r="V175" s="70"/>
      <c r="W175" s="73"/>
      <c r="X175" s="94"/>
      <c r="Y175" s="75"/>
      <c r="Z175" s="75"/>
      <c r="AA175" s="70"/>
      <c r="AB175" s="95"/>
      <c r="AC175" s="94"/>
      <c r="AD175" s="271"/>
      <c r="AE175" s="290"/>
      <c r="AF175" s="217"/>
      <c r="AG175" s="217"/>
      <c r="AH175" s="96"/>
      <c r="AI175" s="226"/>
      <c r="AJ175" s="97"/>
      <c r="AK175" s="217"/>
      <c r="AL175" s="217"/>
      <c r="AM175" s="98"/>
      <c r="AN175" s="98"/>
      <c r="AO175" s="296"/>
      <c r="AP175" s="217"/>
      <c r="AQ175" s="217"/>
      <c r="AR175" s="98"/>
      <c r="AS175" s="98"/>
      <c r="AT175" s="97"/>
      <c r="AU175" s="99"/>
      <c r="AV175" s="44"/>
      <c r="AW175" s="44"/>
      <c r="AX175" s="282"/>
      <c r="AY175" s="282"/>
      <c r="AZ175" s="239"/>
      <c r="BA175" s="80"/>
      <c r="BB175" s="239"/>
      <c r="BC175" s="80"/>
      <c r="BD175" s="239"/>
      <c r="BE175" s="80"/>
      <c r="BF175" s="66"/>
      <c r="BG175" s="47"/>
      <c r="BH175" s="94"/>
      <c r="BI175" s="80"/>
      <c r="BJ175" s="80"/>
      <c r="BK175" s="80"/>
      <c r="BL175" s="80"/>
      <c r="BM175" s="80"/>
      <c r="BN175" s="80"/>
      <c r="BO175" s="80"/>
      <c r="BP175" s="80"/>
      <c r="BQ175" s="80"/>
      <c r="BR175" s="80"/>
      <c r="BS175" s="98"/>
      <c r="BT175" s="77">
        <v>0.1</v>
      </c>
      <c r="BU175" s="77">
        <v>0.1</v>
      </c>
      <c r="BV175" s="101"/>
      <c r="BW175" s="101"/>
    </row>
    <row r="176" spans="1:75" s="132" customFormat="1">
      <c r="A176" s="64" t="s">
        <v>965</v>
      </c>
      <c r="B176" s="64" t="s">
        <v>50</v>
      </c>
      <c r="C176" s="64" t="s">
        <v>966</v>
      </c>
      <c r="D176" s="64" t="s">
        <v>967</v>
      </c>
      <c r="E176" s="64" t="s">
        <v>1225</v>
      </c>
      <c r="F176" s="64" t="s">
        <v>966</v>
      </c>
      <c r="G176" s="64" t="s">
        <v>299</v>
      </c>
      <c r="H176" s="64"/>
      <c r="I176" s="116"/>
      <c r="J176" s="67"/>
      <c r="K176" s="68"/>
      <c r="L176" s="68"/>
      <c r="M176" s="68"/>
      <c r="N176" s="68"/>
      <c r="O176" s="68"/>
      <c r="P176" s="68"/>
      <c r="Q176" s="117"/>
      <c r="R176" s="118"/>
      <c r="S176" s="119"/>
      <c r="T176" s="118"/>
      <c r="U176" s="70"/>
      <c r="V176" s="117"/>
      <c r="W176" s="120"/>
      <c r="X176" s="121"/>
      <c r="Y176" s="122"/>
      <c r="Z176" s="122"/>
      <c r="AA176" s="118"/>
      <c r="AB176" s="123"/>
      <c r="AC176" s="121"/>
      <c r="AD176" s="274"/>
      <c r="AE176" s="292"/>
      <c r="AF176" s="219"/>
      <c r="AG176" s="219"/>
      <c r="AH176" s="124"/>
      <c r="AI176" s="228"/>
      <c r="AJ176" s="125"/>
      <c r="AK176" s="219"/>
      <c r="AL176" s="211"/>
      <c r="AM176" s="126"/>
      <c r="AN176" s="127"/>
      <c r="AO176" s="297"/>
      <c r="AP176" s="219"/>
      <c r="AQ176" s="219"/>
      <c r="AR176" s="126"/>
      <c r="AS176" s="127"/>
      <c r="AT176" s="125"/>
      <c r="AU176" s="128"/>
      <c r="AV176" s="44"/>
      <c r="AW176" s="44"/>
      <c r="AX176" s="283"/>
      <c r="AY176" s="283"/>
      <c r="AZ176" s="242"/>
      <c r="BA176" s="130"/>
      <c r="BB176" s="242"/>
      <c r="BC176" s="130"/>
      <c r="BD176" s="249"/>
      <c r="BE176" s="130"/>
      <c r="BF176" s="116"/>
      <c r="BG176" s="47"/>
      <c r="BH176" s="129"/>
      <c r="BI176" s="130"/>
      <c r="BJ176" s="130"/>
      <c r="BK176" s="130"/>
      <c r="BL176" s="130"/>
      <c r="BM176" s="130"/>
      <c r="BN176" s="130"/>
      <c r="BO176" s="130"/>
      <c r="BP176" s="130"/>
      <c r="BQ176" s="130"/>
      <c r="BR176" s="130"/>
      <c r="BS176" s="130"/>
      <c r="BT176" s="77">
        <v>0.3</v>
      </c>
      <c r="BU176" s="101"/>
      <c r="BV176" s="131">
        <v>0.2</v>
      </c>
      <c r="BW176" s="117"/>
    </row>
    <row r="177" spans="1:75" s="110" customFormat="1" ht="75">
      <c r="A177" s="27" t="s">
        <v>968</v>
      </c>
      <c r="B177" s="27" t="s">
        <v>50</v>
      </c>
      <c r="C177" s="27" t="s">
        <v>966</v>
      </c>
      <c r="D177" s="27" t="s">
        <v>967</v>
      </c>
      <c r="E177" s="27" t="s">
        <v>969</v>
      </c>
      <c r="F177" s="27" t="s">
        <v>966</v>
      </c>
      <c r="G177" s="27" t="s">
        <v>299</v>
      </c>
      <c r="H177" s="27" t="s">
        <v>970</v>
      </c>
      <c r="I177" s="133">
        <v>1</v>
      </c>
      <c r="J177" s="30"/>
      <c r="K177" s="33" t="s">
        <v>971</v>
      </c>
      <c r="L177" s="33"/>
      <c r="M177" s="33"/>
      <c r="N177" s="33"/>
      <c r="O177" s="33"/>
      <c r="P177" s="33"/>
      <c r="Q177" s="104">
        <v>1978</v>
      </c>
      <c r="R177" s="134"/>
      <c r="S177" s="135">
        <v>6.2</v>
      </c>
      <c r="T177" s="135">
        <v>11.3</v>
      </c>
      <c r="U177" s="35">
        <v>11.3</v>
      </c>
      <c r="V177" s="104"/>
      <c r="W177" s="106"/>
      <c r="X177" s="136">
        <v>0.45</v>
      </c>
      <c r="Y177" s="137">
        <v>1</v>
      </c>
      <c r="Z177" s="137">
        <v>1</v>
      </c>
      <c r="AA177" s="135">
        <v>11.3</v>
      </c>
      <c r="AB177" s="105"/>
      <c r="AC177" s="136">
        <v>0.02</v>
      </c>
      <c r="AD177" s="275">
        <v>71</v>
      </c>
      <c r="AE177" s="291">
        <v>38910</v>
      </c>
      <c r="AF177" s="218">
        <v>10.3</v>
      </c>
      <c r="AG177" s="218"/>
      <c r="AH177" s="138">
        <v>7.6</v>
      </c>
      <c r="AI177" s="229"/>
      <c r="AJ177" s="139" t="s">
        <v>78</v>
      </c>
      <c r="AK177" s="218">
        <v>7.3</v>
      </c>
      <c r="AL177" s="210"/>
      <c r="AM177" s="140">
        <v>5.4</v>
      </c>
      <c r="AN177" s="141"/>
      <c r="AO177" s="298">
        <v>40724</v>
      </c>
      <c r="AP177" s="218">
        <v>7.3</v>
      </c>
      <c r="AQ177" s="218"/>
      <c r="AR177" s="140">
        <v>5.4</v>
      </c>
      <c r="AS177" s="141"/>
      <c r="AT177" s="139" t="s">
        <v>972</v>
      </c>
      <c r="AU177" s="142" t="s">
        <v>103</v>
      </c>
      <c r="AV177" s="44">
        <v>8.3500000000000005E-2</v>
      </c>
      <c r="AW177" s="44">
        <v>0.1075</v>
      </c>
      <c r="AX177" s="146"/>
      <c r="AY177" s="146">
        <v>0.28000000000000003</v>
      </c>
      <c r="AZ177" s="243" t="s">
        <v>973</v>
      </c>
      <c r="BA177" s="143">
        <v>1</v>
      </c>
      <c r="BB177" s="243" t="s">
        <v>74</v>
      </c>
      <c r="BC177" s="143" t="s">
        <v>74</v>
      </c>
      <c r="BD177" s="243" t="s">
        <v>74</v>
      </c>
      <c r="BE177" s="143" t="s">
        <v>74</v>
      </c>
      <c r="BF177" s="133">
        <v>1</v>
      </c>
      <c r="BG177" s="47">
        <v>4.7</v>
      </c>
      <c r="BH177" s="143">
        <v>0</v>
      </c>
      <c r="BI177" s="143">
        <v>0</v>
      </c>
      <c r="BJ177" s="143">
        <v>0</v>
      </c>
      <c r="BK177" s="143">
        <v>0</v>
      </c>
      <c r="BL177" s="143">
        <v>0</v>
      </c>
      <c r="BM177" s="143">
        <v>1</v>
      </c>
      <c r="BN177" s="143">
        <v>0</v>
      </c>
      <c r="BO177" s="143">
        <v>0</v>
      </c>
      <c r="BP177" s="143">
        <v>0</v>
      </c>
      <c r="BQ177" s="143">
        <v>0</v>
      </c>
      <c r="BR177" s="143">
        <v>0</v>
      </c>
      <c r="BS177" s="139" t="s">
        <v>128</v>
      </c>
      <c r="BT177" s="51">
        <v>0.6</v>
      </c>
      <c r="BU177" s="130"/>
      <c r="BV177" s="144">
        <v>0.5</v>
      </c>
      <c r="BW177" s="145"/>
    </row>
    <row r="178" spans="1:75" s="110" customFormat="1" ht="75">
      <c r="A178" s="27" t="s">
        <v>974</v>
      </c>
      <c r="B178" s="27" t="s">
        <v>50</v>
      </c>
      <c r="C178" s="27" t="s">
        <v>966</v>
      </c>
      <c r="D178" s="27" t="s">
        <v>967</v>
      </c>
      <c r="E178" s="27" t="s">
        <v>975</v>
      </c>
      <c r="F178" s="27" t="s">
        <v>966</v>
      </c>
      <c r="G178" s="27" t="s">
        <v>299</v>
      </c>
      <c r="H178" s="27" t="s">
        <v>98</v>
      </c>
      <c r="I178" s="133">
        <v>1</v>
      </c>
      <c r="J178" s="30"/>
      <c r="K178" s="33" t="s">
        <v>976</v>
      </c>
      <c r="L178" s="33"/>
      <c r="M178" s="33"/>
      <c r="N178" s="33"/>
      <c r="O178" s="33"/>
      <c r="P178" s="33"/>
      <c r="Q178" s="104">
        <v>1973</v>
      </c>
      <c r="R178" s="134"/>
      <c r="S178" s="135">
        <v>13.6</v>
      </c>
      <c r="T178" s="135">
        <v>27.2</v>
      </c>
      <c r="U178" s="35">
        <v>27.2</v>
      </c>
      <c r="V178" s="104"/>
      <c r="W178" s="106"/>
      <c r="X178" s="136">
        <v>0.49</v>
      </c>
      <c r="Y178" s="137">
        <v>1</v>
      </c>
      <c r="Z178" s="137">
        <v>5</v>
      </c>
      <c r="AA178" s="135">
        <v>5.4</v>
      </c>
      <c r="AB178" s="105"/>
      <c r="AC178" s="136">
        <v>0.03</v>
      </c>
      <c r="AD178" s="275">
        <v>90</v>
      </c>
      <c r="AE178" s="291">
        <v>38910</v>
      </c>
      <c r="AF178" s="218">
        <v>24.7</v>
      </c>
      <c r="AG178" s="218"/>
      <c r="AH178" s="138">
        <v>18.3</v>
      </c>
      <c r="AI178" s="229"/>
      <c r="AJ178" s="139" t="s">
        <v>78</v>
      </c>
      <c r="AK178" s="218">
        <v>9.5</v>
      </c>
      <c r="AL178" s="210"/>
      <c r="AM178" s="140">
        <v>7</v>
      </c>
      <c r="AN178" s="141"/>
      <c r="AO178" s="298">
        <v>40543</v>
      </c>
      <c r="AP178" s="218">
        <v>10.7</v>
      </c>
      <c r="AQ178" s="218"/>
      <c r="AR178" s="140">
        <v>7.9</v>
      </c>
      <c r="AS178" s="141"/>
      <c r="AT178" s="139" t="s">
        <v>972</v>
      </c>
      <c r="AU178" s="142" t="s">
        <v>103</v>
      </c>
      <c r="AV178" s="44"/>
      <c r="AW178" s="44">
        <v>2.7300000000000001E-2</v>
      </c>
      <c r="AX178" s="146"/>
      <c r="AY178" s="146">
        <v>-0.11</v>
      </c>
      <c r="AZ178" s="243" t="s">
        <v>977</v>
      </c>
      <c r="BA178" s="143">
        <v>1</v>
      </c>
      <c r="BB178" s="243" t="s">
        <v>74</v>
      </c>
      <c r="BC178" s="143" t="s">
        <v>74</v>
      </c>
      <c r="BD178" s="243" t="s">
        <v>74</v>
      </c>
      <c r="BE178" s="143" t="s">
        <v>74</v>
      </c>
      <c r="BF178" s="133">
        <v>0.18</v>
      </c>
      <c r="BG178" s="47">
        <v>2</v>
      </c>
      <c r="BH178" s="143">
        <v>0.82</v>
      </c>
      <c r="BI178" s="143">
        <v>0</v>
      </c>
      <c r="BJ178" s="143">
        <v>0.18</v>
      </c>
      <c r="BK178" s="143">
        <v>0</v>
      </c>
      <c r="BL178" s="143">
        <v>0</v>
      </c>
      <c r="BM178" s="143">
        <v>0</v>
      </c>
      <c r="BN178" s="143">
        <v>0</v>
      </c>
      <c r="BO178" s="143">
        <v>0</v>
      </c>
      <c r="BP178" s="143">
        <v>0</v>
      </c>
      <c r="BQ178" s="143">
        <v>0</v>
      </c>
      <c r="BR178" s="143">
        <v>0</v>
      </c>
      <c r="BS178" s="139" t="s">
        <v>128</v>
      </c>
      <c r="BT178" s="51">
        <v>0</v>
      </c>
      <c r="BU178" s="146"/>
      <c r="BV178" s="144">
        <v>0</v>
      </c>
      <c r="BW178" s="145"/>
    </row>
    <row r="179" spans="1:75" s="110" customFormat="1" ht="75">
      <c r="A179" s="27" t="s">
        <v>978</v>
      </c>
      <c r="B179" s="27" t="s">
        <v>50</v>
      </c>
      <c r="C179" s="27" t="s">
        <v>966</v>
      </c>
      <c r="D179" s="27" t="s">
        <v>967</v>
      </c>
      <c r="E179" s="27" t="s">
        <v>979</v>
      </c>
      <c r="F179" s="27" t="s">
        <v>966</v>
      </c>
      <c r="G179" s="27" t="s">
        <v>299</v>
      </c>
      <c r="H179" s="27" t="s">
        <v>980</v>
      </c>
      <c r="I179" s="133">
        <v>1</v>
      </c>
      <c r="J179" s="30"/>
      <c r="K179" s="33" t="s">
        <v>976</v>
      </c>
      <c r="L179" s="33"/>
      <c r="M179" s="33"/>
      <c r="N179" s="33"/>
      <c r="O179" s="33"/>
      <c r="P179" s="33"/>
      <c r="Q179" s="104">
        <v>1999</v>
      </c>
      <c r="R179" s="134"/>
      <c r="S179" s="135">
        <v>3.6</v>
      </c>
      <c r="T179" s="135">
        <v>8.5</v>
      </c>
      <c r="U179" s="35">
        <v>8.5</v>
      </c>
      <c r="V179" s="104"/>
      <c r="W179" s="106"/>
      <c r="X179" s="136">
        <v>0.57999999999999996</v>
      </c>
      <c r="Y179" s="137">
        <v>1</v>
      </c>
      <c r="Z179" s="137">
        <v>2</v>
      </c>
      <c r="AA179" s="135">
        <v>4.2</v>
      </c>
      <c r="AB179" s="105"/>
      <c r="AC179" s="136">
        <v>0.01</v>
      </c>
      <c r="AD179" s="275">
        <v>50</v>
      </c>
      <c r="AE179" s="291">
        <v>38910</v>
      </c>
      <c r="AF179" s="218">
        <v>11.3</v>
      </c>
      <c r="AG179" s="218"/>
      <c r="AH179" s="138">
        <v>8.4</v>
      </c>
      <c r="AI179" s="229"/>
      <c r="AJ179" s="139" t="s">
        <v>78</v>
      </c>
      <c r="AK179" s="218">
        <v>4.5</v>
      </c>
      <c r="AL179" s="210"/>
      <c r="AM179" s="140">
        <v>3.3</v>
      </c>
      <c r="AN179" s="141"/>
      <c r="AO179" s="298">
        <v>40543</v>
      </c>
      <c r="AP179" s="218">
        <v>5.0999999999999996</v>
      </c>
      <c r="AQ179" s="218"/>
      <c r="AR179" s="140">
        <v>3.8</v>
      </c>
      <c r="AS179" s="141"/>
      <c r="AT179" s="139" t="s">
        <v>972</v>
      </c>
      <c r="AU179" s="142" t="s">
        <v>103</v>
      </c>
      <c r="AV179" s="44"/>
      <c r="AW179" s="44">
        <v>0.11849999999999999</v>
      </c>
      <c r="AX179" s="146"/>
      <c r="AY179" s="146">
        <v>0.04</v>
      </c>
      <c r="AZ179" s="243" t="s">
        <v>981</v>
      </c>
      <c r="BA179" s="143">
        <v>1</v>
      </c>
      <c r="BB179" s="243" t="s">
        <v>74</v>
      </c>
      <c r="BC179" s="143" t="s">
        <v>74</v>
      </c>
      <c r="BD179" s="243" t="s">
        <v>74</v>
      </c>
      <c r="BE179" s="143" t="s">
        <v>74</v>
      </c>
      <c r="BF179" s="133">
        <v>1</v>
      </c>
      <c r="BG179" s="47">
        <v>1</v>
      </c>
      <c r="BH179" s="143">
        <v>0</v>
      </c>
      <c r="BI179" s="143">
        <v>1</v>
      </c>
      <c r="BJ179" s="143">
        <v>0</v>
      </c>
      <c r="BK179" s="143">
        <v>0</v>
      </c>
      <c r="BL179" s="143">
        <v>0</v>
      </c>
      <c r="BM179" s="143">
        <v>0</v>
      </c>
      <c r="BN179" s="143">
        <v>0</v>
      </c>
      <c r="BO179" s="143">
        <v>0</v>
      </c>
      <c r="BP179" s="143">
        <v>0</v>
      </c>
      <c r="BQ179" s="143">
        <v>0</v>
      </c>
      <c r="BR179" s="143">
        <v>0</v>
      </c>
      <c r="BS179" s="139" t="s">
        <v>128</v>
      </c>
      <c r="BT179" s="51">
        <v>0.9</v>
      </c>
      <c r="BU179" s="146"/>
      <c r="BV179" s="144">
        <v>0.7</v>
      </c>
      <c r="BW179" s="145"/>
    </row>
    <row r="180" spans="1:75" s="110" customFormat="1" ht="75">
      <c r="A180" s="27" t="s">
        <v>982</v>
      </c>
      <c r="B180" s="27" t="s">
        <v>50</v>
      </c>
      <c r="C180" s="27" t="s">
        <v>966</v>
      </c>
      <c r="D180" s="27" t="s">
        <v>967</v>
      </c>
      <c r="E180" s="27" t="s">
        <v>983</v>
      </c>
      <c r="F180" s="27" t="s">
        <v>966</v>
      </c>
      <c r="G180" s="27" t="s">
        <v>299</v>
      </c>
      <c r="H180" s="27" t="s">
        <v>970</v>
      </c>
      <c r="I180" s="133">
        <v>1</v>
      </c>
      <c r="J180" s="30"/>
      <c r="K180" s="33" t="s">
        <v>984</v>
      </c>
      <c r="L180" s="33"/>
      <c r="M180" s="33"/>
      <c r="N180" s="33"/>
      <c r="O180" s="33"/>
      <c r="P180" s="33"/>
      <c r="Q180" s="104">
        <v>1977</v>
      </c>
      <c r="R180" s="134"/>
      <c r="S180" s="135">
        <v>8.1</v>
      </c>
      <c r="T180" s="135">
        <v>15.9</v>
      </c>
      <c r="U180" s="35">
        <v>15.9</v>
      </c>
      <c r="V180" s="104"/>
      <c r="W180" s="106"/>
      <c r="X180" s="136">
        <v>0.48</v>
      </c>
      <c r="Y180" s="137">
        <v>1</v>
      </c>
      <c r="Z180" s="137">
        <v>1</v>
      </c>
      <c r="AA180" s="135">
        <v>15.9</v>
      </c>
      <c r="AB180" s="105"/>
      <c r="AC180" s="136">
        <v>7.0000000000000007E-2</v>
      </c>
      <c r="AD180" s="275">
        <v>95</v>
      </c>
      <c r="AE180" s="291">
        <v>38910</v>
      </c>
      <c r="AF180" s="218">
        <v>15.9</v>
      </c>
      <c r="AG180" s="218"/>
      <c r="AH180" s="138">
        <v>11.8</v>
      </c>
      <c r="AI180" s="229"/>
      <c r="AJ180" s="139" t="s">
        <v>78</v>
      </c>
      <c r="AK180" s="218">
        <v>10.4</v>
      </c>
      <c r="AL180" s="210"/>
      <c r="AM180" s="140">
        <v>7.7</v>
      </c>
      <c r="AN180" s="141"/>
      <c r="AO180" s="298">
        <v>40543</v>
      </c>
      <c r="AP180" s="218">
        <v>9.5</v>
      </c>
      <c r="AQ180" s="218"/>
      <c r="AR180" s="140">
        <v>7</v>
      </c>
      <c r="AS180" s="141"/>
      <c r="AT180" s="139" t="s">
        <v>972</v>
      </c>
      <c r="AU180" s="142" t="s">
        <v>103</v>
      </c>
      <c r="AV180" s="44"/>
      <c r="AW180" s="44">
        <v>0.1018</v>
      </c>
      <c r="AX180" s="146"/>
      <c r="AY180" s="146">
        <v>0.17</v>
      </c>
      <c r="AZ180" s="243" t="s">
        <v>985</v>
      </c>
      <c r="BA180" s="143">
        <v>1</v>
      </c>
      <c r="BB180" s="243" t="s">
        <v>74</v>
      </c>
      <c r="BC180" s="143" t="s">
        <v>74</v>
      </c>
      <c r="BD180" s="243" t="s">
        <v>74</v>
      </c>
      <c r="BE180" s="143" t="s">
        <v>74</v>
      </c>
      <c r="BF180" s="133">
        <v>1</v>
      </c>
      <c r="BG180" s="47">
        <v>0.9</v>
      </c>
      <c r="BH180" s="143">
        <v>0</v>
      </c>
      <c r="BI180" s="143">
        <v>1</v>
      </c>
      <c r="BJ180" s="143">
        <v>0</v>
      </c>
      <c r="BK180" s="143">
        <v>0</v>
      </c>
      <c r="BL180" s="143">
        <v>0</v>
      </c>
      <c r="BM180" s="143">
        <v>0</v>
      </c>
      <c r="BN180" s="143">
        <v>0</v>
      </c>
      <c r="BO180" s="143">
        <v>0</v>
      </c>
      <c r="BP180" s="143">
        <v>0</v>
      </c>
      <c r="BQ180" s="143">
        <v>0</v>
      </c>
      <c r="BR180" s="143">
        <v>0</v>
      </c>
      <c r="BS180" s="139" t="s">
        <v>128</v>
      </c>
      <c r="BT180" s="51">
        <v>1</v>
      </c>
      <c r="BU180" s="146"/>
      <c r="BV180" s="144">
        <v>0.7</v>
      </c>
      <c r="BW180" s="145"/>
    </row>
    <row r="181" spans="1:75" s="110" customFormat="1" ht="75">
      <c r="A181" s="27" t="s">
        <v>986</v>
      </c>
      <c r="B181" s="27" t="s">
        <v>50</v>
      </c>
      <c r="C181" s="27" t="s">
        <v>987</v>
      </c>
      <c r="D181" s="27" t="s">
        <v>967</v>
      </c>
      <c r="E181" s="27" t="s">
        <v>988</v>
      </c>
      <c r="F181" s="27" t="s">
        <v>987</v>
      </c>
      <c r="G181" s="27" t="s">
        <v>299</v>
      </c>
      <c r="H181" s="27" t="s">
        <v>970</v>
      </c>
      <c r="I181" s="133">
        <v>1</v>
      </c>
      <c r="J181" s="30"/>
      <c r="K181" s="33" t="s">
        <v>989</v>
      </c>
      <c r="L181" s="33"/>
      <c r="M181" s="33"/>
      <c r="N181" s="33"/>
      <c r="O181" s="33"/>
      <c r="P181" s="33"/>
      <c r="Q181" s="104">
        <v>1975</v>
      </c>
      <c r="R181" s="134"/>
      <c r="S181" s="135">
        <v>15.1</v>
      </c>
      <c r="T181" s="135">
        <v>27.4</v>
      </c>
      <c r="U181" s="35">
        <v>27.4</v>
      </c>
      <c r="V181" s="104"/>
      <c r="W181" s="106"/>
      <c r="X181" s="136">
        <v>0.45</v>
      </c>
      <c r="Y181" s="137">
        <v>1</v>
      </c>
      <c r="Z181" s="137">
        <v>2</v>
      </c>
      <c r="AA181" s="135">
        <v>13.7</v>
      </c>
      <c r="AB181" s="105"/>
      <c r="AC181" s="136">
        <v>0.08</v>
      </c>
      <c r="AD181" s="275">
        <v>50</v>
      </c>
      <c r="AE181" s="291">
        <v>38910</v>
      </c>
      <c r="AF181" s="218">
        <v>19</v>
      </c>
      <c r="AG181" s="218"/>
      <c r="AH181" s="138">
        <v>14.1</v>
      </c>
      <c r="AI181" s="229"/>
      <c r="AJ181" s="139" t="s">
        <v>78</v>
      </c>
      <c r="AK181" s="218">
        <v>7.7</v>
      </c>
      <c r="AL181" s="210"/>
      <c r="AM181" s="140">
        <v>5.7</v>
      </c>
      <c r="AN181" s="141"/>
      <c r="AO181" s="298">
        <v>40724</v>
      </c>
      <c r="AP181" s="218">
        <v>7.7</v>
      </c>
      <c r="AQ181" s="218"/>
      <c r="AR181" s="140">
        <v>5.7</v>
      </c>
      <c r="AS181" s="141"/>
      <c r="AT181" s="139" t="s">
        <v>972</v>
      </c>
      <c r="AU181" s="142" t="s">
        <v>103</v>
      </c>
      <c r="AV181" s="44">
        <v>0.10050000000000001</v>
      </c>
      <c r="AW181" s="44"/>
      <c r="AX181" s="146"/>
      <c r="AY181" s="146">
        <v>0</v>
      </c>
      <c r="AZ181" s="243" t="s">
        <v>74</v>
      </c>
      <c r="BA181" s="143"/>
      <c r="BB181" s="243" t="s">
        <v>74</v>
      </c>
      <c r="BC181" s="143" t="s">
        <v>74</v>
      </c>
      <c r="BD181" s="243" t="s">
        <v>74</v>
      </c>
      <c r="BE181" s="143" t="s">
        <v>74</v>
      </c>
      <c r="BF181" s="133">
        <v>0</v>
      </c>
      <c r="BG181" s="47"/>
      <c r="BH181" s="143">
        <v>1</v>
      </c>
      <c r="BI181" s="143">
        <v>0</v>
      </c>
      <c r="BJ181" s="143">
        <v>0</v>
      </c>
      <c r="BK181" s="143">
        <v>0</v>
      </c>
      <c r="BL181" s="143">
        <v>0</v>
      </c>
      <c r="BM181" s="143">
        <v>0</v>
      </c>
      <c r="BN181" s="143">
        <v>0</v>
      </c>
      <c r="BO181" s="143">
        <v>0</v>
      </c>
      <c r="BP181" s="143">
        <v>0</v>
      </c>
      <c r="BQ181" s="143">
        <v>0</v>
      </c>
      <c r="BR181" s="143">
        <v>0</v>
      </c>
      <c r="BS181" s="139" t="s">
        <v>128</v>
      </c>
      <c r="BT181" s="51">
        <v>0.4</v>
      </c>
      <c r="BU181" s="146"/>
      <c r="BV181" s="144">
        <v>0.3</v>
      </c>
      <c r="BW181" s="145"/>
    </row>
    <row r="182" spans="1:75" s="110" customFormat="1" ht="75">
      <c r="A182" s="27" t="s">
        <v>990</v>
      </c>
      <c r="B182" s="27" t="s">
        <v>50</v>
      </c>
      <c r="C182" s="27" t="s">
        <v>991</v>
      </c>
      <c r="D182" s="27" t="s">
        <v>992</v>
      </c>
      <c r="E182" s="27" t="s">
        <v>993</v>
      </c>
      <c r="F182" s="27" t="s">
        <v>994</v>
      </c>
      <c r="G182" s="27" t="s">
        <v>299</v>
      </c>
      <c r="H182" s="27" t="s">
        <v>98</v>
      </c>
      <c r="I182" s="133">
        <v>1</v>
      </c>
      <c r="J182" s="30"/>
      <c r="K182" s="33" t="s">
        <v>995</v>
      </c>
      <c r="L182" s="33"/>
      <c r="M182" s="33"/>
      <c r="N182" s="33"/>
      <c r="O182" s="33"/>
      <c r="P182" s="33"/>
      <c r="Q182" s="104">
        <v>1977</v>
      </c>
      <c r="R182" s="134"/>
      <c r="S182" s="135">
        <v>13</v>
      </c>
      <c r="T182" s="135">
        <v>27.7</v>
      </c>
      <c r="U182" s="35">
        <v>27.7</v>
      </c>
      <c r="V182" s="104"/>
      <c r="W182" s="106"/>
      <c r="X182" s="136">
        <v>0.53</v>
      </c>
      <c r="Y182" s="137">
        <v>1</v>
      </c>
      <c r="Z182" s="137">
        <v>1</v>
      </c>
      <c r="AA182" s="135">
        <v>27.7</v>
      </c>
      <c r="AB182" s="105"/>
      <c r="AC182" s="136">
        <v>7.0000000000000007E-2</v>
      </c>
      <c r="AD182" s="275"/>
      <c r="AE182" s="291">
        <v>39052</v>
      </c>
      <c r="AF182" s="218">
        <v>19.7</v>
      </c>
      <c r="AG182" s="218"/>
      <c r="AH182" s="138">
        <v>14.6</v>
      </c>
      <c r="AI182" s="229"/>
      <c r="AJ182" s="139" t="s">
        <v>78</v>
      </c>
      <c r="AK182" s="218">
        <v>12.6</v>
      </c>
      <c r="AL182" s="210"/>
      <c r="AM182" s="140">
        <v>9.3000000000000007</v>
      </c>
      <c r="AN182" s="141"/>
      <c r="AO182" s="298">
        <v>40543</v>
      </c>
      <c r="AP182" s="218">
        <v>16</v>
      </c>
      <c r="AQ182" s="218"/>
      <c r="AR182" s="140">
        <v>11.9</v>
      </c>
      <c r="AS182" s="141"/>
      <c r="AT182" s="139" t="s">
        <v>972</v>
      </c>
      <c r="AU182" s="142" t="s">
        <v>103</v>
      </c>
      <c r="AV182" s="44"/>
      <c r="AW182" s="44">
        <v>0.12470000000000001</v>
      </c>
      <c r="AX182" s="146"/>
      <c r="AY182" s="146">
        <v>7.0000000000000007E-2</v>
      </c>
      <c r="AZ182" s="243" t="s">
        <v>996</v>
      </c>
      <c r="BA182" s="143">
        <v>1</v>
      </c>
      <c r="BB182" s="243" t="s">
        <v>74</v>
      </c>
      <c r="BC182" s="143" t="s">
        <v>74</v>
      </c>
      <c r="BD182" s="243" t="s">
        <v>74</v>
      </c>
      <c r="BE182" s="143" t="s">
        <v>74</v>
      </c>
      <c r="BF182" s="133">
        <v>1</v>
      </c>
      <c r="BG182" s="47">
        <v>2</v>
      </c>
      <c r="BH182" s="143">
        <v>0</v>
      </c>
      <c r="BI182" s="143">
        <v>0</v>
      </c>
      <c r="BJ182" s="143">
        <v>1</v>
      </c>
      <c r="BK182" s="143">
        <v>0</v>
      </c>
      <c r="BL182" s="143">
        <v>0</v>
      </c>
      <c r="BM182" s="143">
        <v>0</v>
      </c>
      <c r="BN182" s="143">
        <v>0</v>
      </c>
      <c r="BO182" s="143">
        <v>0</v>
      </c>
      <c r="BP182" s="143">
        <v>0</v>
      </c>
      <c r="BQ182" s="143">
        <v>0</v>
      </c>
      <c r="BR182" s="143">
        <v>0</v>
      </c>
      <c r="BS182" s="139" t="s">
        <v>128</v>
      </c>
      <c r="BT182" s="51">
        <v>1.8</v>
      </c>
      <c r="BU182" s="146"/>
      <c r="BV182" s="144">
        <v>1.3</v>
      </c>
      <c r="BW182" s="145"/>
    </row>
    <row r="183" spans="1:75" s="110" customFormat="1" ht="60">
      <c r="A183" s="27" t="s">
        <v>997</v>
      </c>
      <c r="B183" s="27" t="s">
        <v>50</v>
      </c>
      <c r="C183" s="27" t="s">
        <v>991</v>
      </c>
      <c r="D183" s="147" t="s">
        <v>992</v>
      </c>
      <c r="E183" s="147" t="s">
        <v>998</v>
      </c>
      <c r="F183" s="27" t="s">
        <v>994</v>
      </c>
      <c r="G183" s="27" t="s">
        <v>299</v>
      </c>
      <c r="H183" s="148" t="s">
        <v>98</v>
      </c>
      <c r="I183" s="133">
        <v>1</v>
      </c>
      <c r="J183" s="30"/>
      <c r="K183" s="33" t="s">
        <v>995</v>
      </c>
      <c r="L183" s="33"/>
      <c r="M183" s="33"/>
      <c r="N183" s="33"/>
      <c r="O183" s="33"/>
      <c r="P183" s="33"/>
      <c r="Q183" s="104">
        <v>1992</v>
      </c>
      <c r="R183" s="134"/>
      <c r="S183" s="135">
        <v>8.8000000000000007</v>
      </c>
      <c r="T183" s="135">
        <v>19.2</v>
      </c>
      <c r="U183" s="35">
        <v>19.2</v>
      </c>
      <c r="V183" s="104"/>
      <c r="W183" s="106"/>
      <c r="X183" s="136">
        <v>0.54</v>
      </c>
      <c r="Y183" s="137">
        <v>1</v>
      </c>
      <c r="Z183" s="137">
        <v>1</v>
      </c>
      <c r="AA183" s="135">
        <v>19.2</v>
      </c>
      <c r="AB183" s="105"/>
      <c r="AC183" s="136">
        <v>0.17</v>
      </c>
      <c r="AD183" s="275"/>
      <c r="AE183" s="291">
        <v>39052</v>
      </c>
      <c r="AF183" s="218">
        <v>16.3</v>
      </c>
      <c r="AG183" s="218"/>
      <c r="AH183" s="138">
        <v>12.1</v>
      </c>
      <c r="AI183" s="229"/>
      <c r="AJ183" s="139" t="s">
        <v>78</v>
      </c>
      <c r="AK183" s="218">
        <v>8.6999999999999993</v>
      </c>
      <c r="AL183" s="210"/>
      <c r="AM183" s="140">
        <v>6.5</v>
      </c>
      <c r="AN183" s="141"/>
      <c r="AO183" s="298">
        <v>40543</v>
      </c>
      <c r="AP183" s="218">
        <v>11.1</v>
      </c>
      <c r="AQ183" s="218"/>
      <c r="AR183" s="140">
        <v>8.3000000000000007</v>
      </c>
      <c r="AS183" s="141"/>
      <c r="AT183" s="139" t="s">
        <v>972</v>
      </c>
      <c r="AU183" s="142" t="s">
        <v>103</v>
      </c>
      <c r="AV183" s="44"/>
      <c r="AW183" s="44">
        <v>0.13250000000000001</v>
      </c>
      <c r="AX183" s="146"/>
      <c r="AY183" s="146">
        <v>0.16</v>
      </c>
      <c r="AZ183" s="243" t="s">
        <v>996</v>
      </c>
      <c r="BA183" s="143">
        <v>1</v>
      </c>
      <c r="BB183" s="243" t="s">
        <v>74</v>
      </c>
      <c r="BC183" s="143" t="s">
        <v>74</v>
      </c>
      <c r="BD183" s="243" t="s">
        <v>74</v>
      </c>
      <c r="BE183" s="143" t="s">
        <v>74</v>
      </c>
      <c r="BF183" s="133">
        <v>1</v>
      </c>
      <c r="BG183" s="47">
        <v>2</v>
      </c>
      <c r="BH183" s="143">
        <v>0</v>
      </c>
      <c r="BI183" s="143">
        <v>0</v>
      </c>
      <c r="BJ183" s="143">
        <v>1</v>
      </c>
      <c r="BK183" s="143">
        <v>0</v>
      </c>
      <c r="BL183" s="143">
        <v>0</v>
      </c>
      <c r="BM183" s="143">
        <v>0</v>
      </c>
      <c r="BN183" s="143">
        <v>0</v>
      </c>
      <c r="BO183" s="143">
        <v>0</v>
      </c>
      <c r="BP183" s="143">
        <v>0</v>
      </c>
      <c r="BQ183" s="143">
        <v>0</v>
      </c>
      <c r="BR183" s="143">
        <v>0</v>
      </c>
      <c r="BS183" s="139" t="s">
        <v>128</v>
      </c>
      <c r="BT183" s="51">
        <v>1.1000000000000001</v>
      </c>
      <c r="BU183" s="146"/>
      <c r="BV183" s="144">
        <v>0.8</v>
      </c>
      <c r="BW183" s="145"/>
    </row>
    <row r="184" spans="1:75" s="110" customFormat="1" ht="60">
      <c r="A184" s="27" t="s">
        <v>999</v>
      </c>
      <c r="B184" s="27" t="s">
        <v>50</v>
      </c>
      <c r="C184" s="27" t="s">
        <v>991</v>
      </c>
      <c r="D184" s="27" t="s">
        <v>992</v>
      </c>
      <c r="E184" s="27" t="s">
        <v>1000</v>
      </c>
      <c r="F184" s="27" t="s">
        <v>994</v>
      </c>
      <c r="G184" s="27" t="s">
        <v>299</v>
      </c>
      <c r="H184" s="27" t="s">
        <v>98</v>
      </c>
      <c r="I184" s="133">
        <v>1</v>
      </c>
      <c r="J184" s="30"/>
      <c r="K184" s="33" t="s">
        <v>1001</v>
      </c>
      <c r="L184" s="33"/>
      <c r="M184" s="33"/>
      <c r="N184" s="33"/>
      <c r="O184" s="33"/>
      <c r="P184" s="33"/>
      <c r="Q184" s="104">
        <v>1954</v>
      </c>
      <c r="R184" s="134"/>
      <c r="S184" s="135">
        <v>8.9</v>
      </c>
      <c r="T184" s="135">
        <v>20.5</v>
      </c>
      <c r="U184" s="35">
        <v>20.5</v>
      </c>
      <c r="V184" s="104"/>
      <c r="W184" s="106"/>
      <c r="X184" s="136">
        <v>0.56999999999999995</v>
      </c>
      <c r="Y184" s="137">
        <v>6</v>
      </c>
      <c r="Z184" s="137">
        <v>6</v>
      </c>
      <c r="AA184" s="135">
        <v>3.4</v>
      </c>
      <c r="AB184" s="105"/>
      <c r="AC184" s="136">
        <v>0.26</v>
      </c>
      <c r="AD184" s="275"/>
      <c r="AE184" s="291">
        <v>39052</v>
      </c>
      <c r="AF184" s="218">
        <v>10.7</v>
      </c>
      <c r="AG184" s="218"/>
      <c r="AH184" s="138">
        <v>7.9</v>
      </c>
      <c r="AI184" s="229"/>
      <c r="AJ184" s="139" t="s">
        <v>78</v>
      </c>
      <c r="AK184" s="218">
        <v>5.0999999999999996</v>
      </c>
      <c r="AL184" s="210"/>
      <c r="AM184" s="140">
        <v>3.8</v>
      </c>
      <c r="AN184" s="141"/>
      <c r="AO184" s="298">
        <v>40543</v>
      </c>
      <c r="AP184" s="218">
        <v>6.5</v>
      </c>
      <c r="AQ184" s="218"/>
      <c r="AR184" s="140">
        <v>4.8</v>
      </c>
      <c r="AS184" s="141"/>
      <c r="AT184" s="139" t="s">
        <v>972</v>
      </c>
      <c r="AU184" s="142" t="s">
        <v>103</v>
      </c>
      <c r="AV184" s="44"/>
      <c r="AW184" s="44">
        <v>0.22009999999999999</v>
      </c>
      <c r="AX184" s="146"/>
      <c r="AY184" s="146">
        <v>0.42</v>
      </c>
      <c r="AZ184" s="243" t="s">
        <v>996</v>
      </c>
      <c r="BA184" s="143">
        <v>0.89</v>
      </c>
      <c r="BB184" s="243" t="s">
        <v>1002</v>
      </c>
      <c r="BC184" s="143">
        <v>4.7687653075925658E-2</v>
      </c>
      <c r="BD184" s="243" t="s">
        <v>1003</v>
      </c>
      <c r="BE184" s="143">
        <v>2.3051433511021468E-2</v>
      </c>
      <c r="BF184" s="133">
        <v>0.92</v>
      </c>
      <c r="BG184" s="47">
        <v>1.9</v>
      </c>
      <c r="BH184" s="143">
        <v>0</v>
      </c>
      <c r="BI184" s="143">
        <v>0.04</v>
      </c>
      <c r="BJ184" s="143">
        <v>0.94</v>
      </c>
      <c r="BK184" s="143">
        <v>0.02</v>
      </c>
      <c r="BL184" s="143">
        <v>0</v>
      </c>
      <c r="BM184" s="143">
        <v>0</v>
      </c>
      <c r="BN184" s="143">
        <v>0</v>
      </c>
      <c r="BO184" s="143">
        <v>0</v>
      </c>
      <c r="BP184" s="143">
        <v>0</v>
      </c>
      <c r="BQ184" s="143">
        <v>0</v>
      </c>
      <c r="BR184" s="143">
        <v>0</v>
      </c>
      <c r="BS184" s="139" t="s">
        <v>128</v>
      </c>
      <c r="BT184" s="51">
        <v>1</v>
      </c>
      <c r="BU184" s="146"/>
      <c r="BV184" s="144">
        <v>0.7</v>
      </c>
      <c r="BW184" s="145"/>
    </row>
    <row r="185" spans="1:75" s="110" customFormat="1" ht="60">
      <c r="A185" s="27" t="s">
        <v>1004</v>
      </c>
      <c r="B185" s="27" t="s">
        <v>50</v>
      </c>
      <c r="C185" s="27" t="s">
        <v>1005</v>
      </c>
      <c r="D185" s="27" t="s">
        <v>992</v>
      </c>
      <c r="E185" s="27" t="s">
        <v>1006</v>
      </c>
      <c r="F185" s="27" t="s">
        <v>1007</v>
      </c>
      <c r="G185" s="27" t="s">
        <v>299</v>
      </c>
      <c r="H185" s="27" t="s">
        <v>98</v>
      </c>
      <c r="I185" s="133">
        <v>1</v>
      </c>
      <c r="J185" s="30"/>
      <c r="K185" s="33" t="s">
        <v>1008</v>
      </c>
      <c r="L185" s="33"/>
      <c r="M185" s="33"/>
      <c r="N185" s="33"/>
      <c r="O185" s="33"/>
      <c r="P185" s="33"/>
      <c r="Q185" s="104">
        <v>1991</v>
      </c>
      <c r="R185" s="134"/>
      <c r="S185" s="135">
        <v>18.2</v>
      </c>
      <c r="T185" s="135">
        <v>21.4</v>
      </c>
      <c r="U185" s="35">
        <v>21.4</v>
      </c>
      <c r="V185" s="104"/>
      <c r="W185" s="106"/>
      <c r="X185" s="136">
        <v>0.28999999999999998</v>
      </c>
      <c r="Y185" s="137">
        <v>1</v>
      </c>
      <c r="Z185" s="137">
        <v>2</v>
      </c>
      <c r="AA185" s="135">
        <v>10.7</v>
      </c>
      <c r="AB185" s="105"/>
      <c r="AC185" s="136">
        <v>0.1</v>
      </c>
      <c r="AD185" s="275">
        <v>178</v>
      </c>
      <c r="AE185" s="291">
        <v>39052</v>
      </c>
      <c r="AF185" s="218">
        <v>13</v>
      </c>
      <c r="AG185" s="218"/>
      <c r="AH185" s="138">
        <v>9.6</v>
      </c>
      <c r="AI185" s="229"/>
      <c r="AJ185" s="139" t="s">
        <v>78</v>
      </c>
      <c r="AK185" s="218">
        <v>9.3000000000000007</v>
      </c>
      <c r="AL185" s="210"/>
      <c r="AM185" s="140">
        <v>6.9</v>
      </c>
      <c r="AN185" s="141"/>
      <c r="AO185" s="298">
        <v>40724</v>
      </c>
      <c r="AP185" s="218">
        <v>9.3000000000000007</v>
      </c>
      <c r="AQ185" s="218"/>
      <c r="AR185" s="140">
        <v>6.9</v>
      </c>
      <c r="AS185" s="141"/>
      <c r="AT185" s="139" t="s">
        <v>972</v>
      </c>
      <c r="AU185" s="142" t="s">
        <v>103</v>
      </c>
      <c r="AV185" s="44">
        <v>9.7500000000000003E-2</v>
      </c>
      <c r="AW185" s="44">
        <v>8.7599999999999997E-2</v>
      </c>
      <c r="AX185" s="146"/>
      <c r="AY185" s="146">
        <v>-0.02</v>
      </c>
      <c r="AZ185" s="243" t="s">
        <v>1009</v>
      </c>
      <c r="BA185" s="143">
        <v>1</v>
      </c>
      <c r="BB185" s="243" t="s">
        <v>74</v>
      </c>
      <c r="BC185" s="143" t="s">
        <v>74</v>
      </c>
      <c r="BD185" s="243" t="s">
        <v>74</v>
      </c>
      <c r="BE185" s="143" t="s">
        <v>74</v>
      </c>
      <c r="BF185" s="133">
        <v>1</v>
      </c>
      <c r="BG185" s="47">
        <v>0.5</v>
      </c>
      <c r="BH185" s="143">
        <v>0</v>
      </c>
      <c r="BI185" s="143">
        <v>1</v>
      </c>
      <c r="BJ185" s="143">
        <v>0</v>
      </c>
      <c r="BK185" s="143">
        <v>0</v>
      </c>
      <c r="BL185" s="143">
        <v>0</v>
      </c>
      <c r="BM185" s="143">
        <v>0</v>
      </c>
      <c r="BN185" s="143">
        <v>0</v>
      </c>
      <c r="BO185" s="143">
        <v>0</v>
      </c>
      <c r="BP185" s="143">
        <v>0</v>
      </c>
      <c r="BQ185" s="143">
        <v>0</v>
      </c>
      <c r="BR185" s="143">
        <v>0</v>
      </c>
      <c r="BS185" s="139" t="s">
        <v>128</v>
      </c>
      <c r="BT185" s="51">
        <v>0.7</v>
      </c>
      <c r="BU185" s="146"/>
      <c r="BV185" s="144">
        <v>0.5</v>
      </c>
      <c r="BW185" s="145"/>
    </row>
    <row r="186" spans="1:75" s="110" customFormat="1" ht="60">
      <c r="A186" s="27" t="s">
        <v>1010</v>
      </c>
      <c r="B186" s="27" t="s">
        <v>50</v>
      </c>
      <c r="C186" s="27" t="s">
        <v>1011</v>
      </c>
      <c r="D186" s="27" t="s">
        <v>992</v>
      </c>
      <c r="E186" s="27" t="s">
        <v>1012</v>
      </c>
      <c r="F186" s="27" t="s">
        <v>1013</v>
      </c>
      <c r="G186" s="27" t="s">
        <v>299</v>
      </c>
      <c r="H186" s="27" t="s">
        <v>98</v>
      </c>
      <c r="I186" s="133">
        <v>1</v>
      </c>
      <c r="J186" s="30"/>
      <c r="K186" s="33" t="s">
        <v>1008</v>
      </c>
      <c r="L186" s="33"/>
      <c r="M186" s="33"/>
      <c r="N186" s="33"/>
      <c r="O186" s="33"/>
      <c r="P186" s="33"/>
      <c r="Q186" s="104">
        <v>2006</v>
      </c>
      <c r="R186" s="134"/>
      <c r="S186" s="135">
        <v>10.6</v>
      </c>
      <c r="T186" s="135">
        <v>10.1</v>
      </c>
      <c r="U186" s="35">
        <v>10.1</v>
      </c>
      <c r="V186" s="104"/>
      <c r="W186" s="106"/>
      <c r="X186" s="136">
        <v>0.24</v>
      </c>
      <c r="Y186" s="137">
        <v>2</v>
      </c>
      <c r="Z186" s="137">
        <v>2</v>
      </c>
      <c r="AA186" s="135">
        <v>5.0999999999999996</v>
      </c>
      <c r="AB186" s="105"/>
      <c r="AC186" s="136">
        <v>0.19</v>
      </c>
      <c r="AD186" s="275">
        <v>149</v>
      </c>
      <c r="AE186" s="291">
        <v>39052</v>
      </c>
      <c r="AF186" s="218">
        <v>13.8</v>
      </c>
      <c r="AG186" s="218"/>
      <c r="AH186" s="138">
        <v>10.199999999999999</v>
      </c>
      <c r="AI186" s="229"/>
      <c r="AJ186" s="139" t="s">
        <v>78</v>
      </c>
      <c r="AK186" s="218">
        <v>10.5</v>
      </c>
      <c r="AL186" s="210"/>
      <c r="AM186" s="140">
        <v>7.8</v>
      </c>
      <c r="AN186" s="141"/>
      <c r="AO186" s="298">
        <v>40724</v>
      </c>
      <c r="AP186" s="218">
        <v>10.5</v>
      </c>
      <c r="AQ186" s="218"/>
      <c r="AR186" s="140">
        <v>7.8</v>
      </c>
      <c r="AS186" s="141"/>
      <c r="AT186" s="139" t="s">
        <v>972</v>
      </c>
      <c r="AU186" s="142" t="s">
        <v>103</v>
      </c>
      <c r="AV186" s="44">
        <v>8.3500000000000005E-2</v>
      </c>
      <c r="AW186" s="44">
        <v>9.3399999999999997E-2</v>
      </c>
      <c r="AX186" s="146"/>
      <c r="AY186" s="146">
        <v>0.19</v>
      </c>
      <c r="AZ186" s="243" t="s">
        <v>1014</v>
      </c>
      <c r="BA186" s="143">
        <v>1</v>
      </c>
      <c r="BB186" s="243" t="s">
        <v>74</v>
      </c>
      <c r="BC186" s="143" t="s">
        <v>74</v>
      </c>
      <c r="BD186" s="243" t="s">
        <v>74</v>
      </c>
      <c r="BE186" s="143" t="s">
        <v>74</v>
      </c>
      <c r="BF186" s="133">
        <v>1</v>
      </c>
      <c r="BG186" s="47">
        <v>5.3</v>
      </c>
      <c r="BH186" s="143">
        <v>0</v>
      </c>
      <c r="BI186" s="143">
        <v>0</v>
      </c>
      <c r="BJ186" s="143">
        <v>0</v>
      </c>
      <c r="BK186" s="143">
        <v>0</v>
      </c>
      <c r="BL186" s="143">
        <v>0</v>
      </c>
      <c r="BM186" s="143">
        <v>0</v>
      </c>
      <c r="BN186" s="143">
        <v>1</v>
      </c>
      <c r="BO186" s="143">
        <v>0</v>
      </c>
      <c r="BP186" s="143">
        <v>0</v>
      </c>
      <c r="BQ186" s="143">
        <v>0</v>
      </c>
      <c r="BR186" s="143">
        <v>0</v>
      </c>
      <c r="BS186" s="139" t="s">
        <v>128</v>
      </c>
      <c r="BT186" s="51">
        <v>1</v>
      </c>
      <c r="BU186" s="146"/>
      <c r="BV186" s="144">
        <v>0.7</v>
      </c>
      <c r="BW186" s="145"/>
    </row>
    <row r="187" spans="1:75" s="110" customFormat="1" ht="60">
      <c r="A187" s="27" t="s">
        <v>1015</v>
      </c>
      <c r="B187" s="27" t="s">
        <v>50</v>
      </c>
      <c r="C187" s="27" t="s">
        <v>1016</v>
      </c>
      <c r="D187" s="27" t="s">
        <v>992</v>
      </c>
      <c r="E187" s="27" t="s">
        <v>1017</v>
      </c>
      <c r="F187" s="27" t="s">
        <v>1018</v>
      </c>
      <c r="G187" s="27" t="s">
        <v>299</v>
      </c>
      <c r="H187" s="27" t="s">
        <v>98</v>
      </c>
      <c r="I187" s="133">
        <v>1</v>
      </c>
      <c r="J187" s="30"/>
      <c r="K187" s="33" t="s">
        <v>995</v>
      </c>
      <c r="L187" s="33"/>
      <c r="M187" s="33"/>
      <c r="N187" s="33"/>
      <c r="O187" s="33"/>
      <c r="P187" s="33"/>
      <c r="Q187" s="104">
        <v>1991</v>
      </c>
      <c r="R187" s="134"/>
      <c r="S187" s="135">
        <v>17.100000000000001</v>
      </c>
      <c r="T187" s="135">
        <v>15.5</v>
      </c>
      <c r="U187" s="35">
        <v>15.5</v>
      </c>
      <c r="V187" s="104"/>
      <c r="W187" s="106"/>
      <c r="X187" s="136">
        <v>0.22</v>
      </c>
      <c r="Y187" s="137">
        <v>1</v>
      </c>
      <c r="Z187" s="137">
        <v>1</v>
      </c>
      <c r="AA187" s="135">
        <v>15.5</v>
      </c>
      <c r="AB187" s="105"/>
      <c r="AC187" s="136">
        <v>0.08</v>
      </c>
      <c r="AD187" s="275">
        <v>40</v>
      </c>
      <c r="AE187" s="291">
        <v>39052</v>
      </c>
      <c r="AF187" s="218">
        <v>6.8</v>
      </c>
      <c r="AG187" s="218"/>
      <c r="AH187" s="138">
        <v>5</v>
      </c>
      <c r="AI187" s="229"/>
      <c r="AJ187" s="139" t="s">
        <v>78</v>
      </c>
      <c r="AK187" s="218">
        <v>4.4000000000000004</v>
      </c>
      <c r="AL187" s="210"/>
      <c r="AM187" s="140">
        <v>3.3</v>
      </c>
      <c r="AN187" s="141"/>
      <c r="AO187" s="298">
        <v>40724</v>
      </c>
      <c r="AP187" s="218">
        <v>4.4000000000000004</v>
      </c>
      <c r="AQ187" s="218"/>
      <c r="AR187" s="140">
        <v>3.3</v>
      </c>
      <c r="AS187" s="141"/>
      <c r="AT187" s="139" t="s">
        <v>972</v>
      </c>
      <c r="AU187" s="142" t="s">
        <v>103</v>
      </c>
      <c r="AV187" s="44">
        <v>0.12</v>
      </c>
      <c r="AW187" s="44">
        <v>0.11269999999999999</v>
      </c>
      <c r="AX187" s="146"/>
      <c r="AY187" s="146">
        <v>-0.25</v>
      </c>
      <c r="AZ187" s="243" t="s">
        <v>1019</v>
      </c>
      <c r="BA187" s="143">
        <v>0.98</v>
      </c>
      <c r="BB187" s="243" t="s">
        <v>1020</v>
      </c>
      <c r="BC187" s="143">
        <v>1.6757403570940462E-2</v>
      </c>
      <c r="BD187" s="243" t="s">
        <v>74</v>
      </c>
      <c r="BE187" s="143" t="s">
        <v>74</v>
      </c>
      <c r="BF187" s="133">
        <v>1</v>
      </c>
      <c r="BG187" s="47">
        <v>1.5</v>
      </c>
      <c r="BH187" s="143">
        <v>0</v>
      </c>
      <c r="BI187" s="143">
        <v>0.02</v>
      </c>
      <c r="BJ187" s="143">
        <v>0.98</v>
      </c>
      <c r="BK187" s="143">
        <v>0</v>
      </c>
      <c r="BL187" s="143">
        <v>0</v>
      </c>
      <c r="BM187" s="143">
        <v>0</v>
      </c>
      <c r="BN187" s="143">
        <v>0</v>
      </c>
      <c r="BO187" s="143">
        <v>0</v>
      </c>
      <c r="BP187" s="143">
        <v>0</v>
      </c>
      <c r="BQ187" s="143">
        <v>0</v>
      </c>
      <c r="BR187" s="143">
        <v>0</v>
      </c>
      <c r="BS187" s="139" t="s">
        <v>128</v>
      </c>
      <c r="BT187" s="51">
        <v>0.3</v>
      </c>
      <c r="BU187" s="146"/>
      <c r="BV187" s="144">
        <v>0.2</v>
      </c>
      <c r="BW187" s="145"/>
    </row>
    <row r="188" spans="1:75" s="110" customFormat="1" ht="75">
      <c r="A188" s="27" t="s">
        <v>1021</v>
      </c>
      <c r="B188" s="27" t="s">
        <v>50</v>
      </c>
      <c r="C188" s="27" t="s">
        <v>1016</v>
      </c>
      <c r="D188" s="27" t="s">
        <v>992</v>
      </c>
      <c r="E188" s="27" t="s">
        <v>1022</v>
      </c>
      <c r="F188" s="27" t="s">
        <v>1023</v>
      </c>
      <c r="G188" s="27" t="s">
        <v>299</v>
      </c>
      <c r="H188" s="27" t="s">
        <v>98</v>
      </c>
      <c r="I188" s="133">
        <v>1</v>
      </c>
      <c r="J188" s="30"/>
      <c r="K188" s="33" t="s">
        <v>995</v>
      </c>
      <c r="L188" s="33"/>
      <c r="M188" s="33"/>
      <c r="N188" s="33"/>
      <c r="O188" s="33"/>
      <c r="P188" s="33"/>
      <c r="Q188" s="104">
        <v>1984</v>
      </c>
      <c r="R188" s="134"/>
      <c r="S188" s="135">
        <v>7.7</v>
      </c>
      <c r="T188" s="135">
        <v>11.8</v>
      </c>
      <c r="U188" s="35">
        <v>11.8</v>
      </c>
      <c r="V188" s="104"/>
      <c r="W188" s="106"/>
      <c r="X188" s="136">
        <v>0.38</v>
      </c>
      <c r="Y188" s="137">
        <v>1</v>
      </c>
      <c r="Z188" s="137">
        <v>1</v>
      </c>
      <c r="AA188" s="135">
        <v>11.8</v>
      </c>
      <c r="AB188" s="105"/>
      <c r="AC188" s="136">
        <v>0.21</v>
      </c>
      <c r="AD188" s="275"/>
      <c r="AE188" s="291">
        <v>39052</v>
      </c>
      <c r="AF188" s="218">
        <v>5.0999999999999996</v>
      </c>
      <c r="AG188" s="218"/>
      <c r="AH188" s="138">
        <v>3.8</v>
      </c>
      <c r="AI188" s="229"/>
      <c r="AJ188" s="139" t="s">
        <v>78</v>
      </c>
      <c r="AK188" s="218">
        <v>3.2</v>
      </c>
      <c r="AL188" s="210"/>
      <c r="AM188" s="140">
        <v>2.2999999999999998</v>
      </c>
      <c r="AN188" s="141"/>
      <c r="AO188" s="298">
        <v>40543</v>
      </c>
      <c r="AP188" s="218">
        <v>4.3</v>
      </c>
      <c r="AQ188" s="218"/>
      <c r="AR188" s="140">
        <v>3.2</v>
      </c>
      <c r="AS188" s="141"/>
      <c r="AT188" s="139" t="s">
        <v>972</v>
      </c>
      <c r="AU188" s="142" t="s">
        <v>103</v>
      </c>
      <c r="AV188" s="44"/>
      <c r="AW188" s="44">
        <v>0.14080000000000001</v>
      </c>
      <c r="AX188" s="146"/>
      <c r="AY188" s="146">
        <v>0.31</v>
      </c>
      <c r="AZ188" s="243" t="s">
        <v>1024</v>
      </c>
      <c r="BA188" s="143">
        <v>1</v>
      </c>
      <c r="BB188" s="243" t="s">
        <v>74</v>
      </c>
      <c r="BC188" s="143" t="s">
        <v>74</v>
      </c>
      <c r="BD188" s="243" t="s">
        <v>74</v>
      </c>
      <c r="BE188" s="143" t="s">
        <v>74</v>
      </c>
      <c r="BF188" s="133">
        <v>0.79</v>
      </c>
      <c r="BG188" s="47">
        <v>3.5</v>
      </c>
      <c r="BH188" s="143">
        <v>0.08</v>
      </c>
      <c r="BI188" s="143">
        <v>0</v>
      </c>
      <c r="BJ188" s="143">
        <v>0</v>
      </c>
      <c r="BK188" s="143">
        <v>0</v>
      </c>
      <c r="BL188" s="143">
        <v>0.92</v>
      </c>
      <c r="BM188" s="143">
        <v>0</v>
      </c>
      <c r="BN188" s="143">
        <v>0</v>
      </c>
      <c r="BO188" s="143">
        <v>0</v>
      </c>
      <c r="BP188" s="143">
        <v>0</v>
      </c>
      <c r="BQ188" s="143">
        <v>0</v>
      </c>
      <c r="BR188" s="143">
        <v>0</v>
      </c>
      <c r="BS188" s="139" t="s">
        <v>128</v>
      </c>
      <c r="BT188" s="51">
        <v>0.4</v>
      </c>
      <c r="BU188" s="146"/>
      <c r="BV188" s="144">
        <v>0.3</v>
      </c>
      <c r="BW188" s="145"/>
    </row>
    <row r="189" spans="1:75" s="110" customFormat="1" ht="75">
      <c r="A189" s="27" t="s">
        <v>1025</v>
      </c>
      <c r="B189" s="27" t="s">
        <v>50</v>
      </c>
      <c r="C189" s="27" t="s">
        <v>1026</v>
      </c>
      <c r="D189" s="27" t="s">
        <v>992</v>
      </c>
      <c r="E189" s="27" t="s">
        <v>1027</v>
      </c>
      <c r="F189" s="27" t="s">
        <v>1028</v>
      </c>
      <c r="G189" s="27" t="s">
        <v>299</v>
      </c>
      <c r="H189" s="27" t="s">
        <v>98</v>
      </c>
      <c r="I189" s="133">
        <v>1</v>
      </c>
      <c r="J189" s="30"/>
      <c r="K189" s="33" t="s">
        <v>1008</v>
      </c>
      <c r="L189" s="33"/>
      <c r="M189" s="33"/>
      <c r="N189" s="33"/>
      <c r="O189" s="33"/>
      <c r="P189" s="33"/>
      <c r="Q189" s="104">
        <v>1993</v>
      </c>
      <c r="R189" s="134"/>
      <c r="S189" s="135">
        <v>24.2</v>
      </c>
      <c r="T189" s="135">
        <v>24.7</v>
      </c>
      <c r="U189" s="35">
        <v>24.7</v>
      </c>
      <c r="V189" s="104"/>
      <c r="W189" s="106"/>
      <c r="X189" s="136">
        <v>0.27</v>
      </c>
      <c r="Y189" s="137">
        <v>1</v>
      </c>
      <c r="Z189" s="137">
        <v>5</v>
      </c>
      <c r="AA189" s="135">
        <v>4.9000000000000004</v>
      </c>
      <c r="AB189" s="105"/>
      <c r="AC189" s="136">
        <v>0.05</v>
      </c>
      <c r="AD189" s="275">
        <v>70</v>
      </c>
      <c r="AE189" s="291">
        <v>39052</v>
      </c>
      <c r="AF189" s="218">
        <v>9.5</v>
      </c>
      <c r="AG189" s="218"/>
      <c r="AH189" s="138">
        <v>7</v>
      </c>
      <c r="AI189" s="229"/>
      <c r="AJ189" s="139" t="s">
        <v>78</v>
      </c>
      <c r="AK189" s="218">
        <v>5.3</v>
      </c>
      <c r="AL189" s="210"/>
      <c r="AM189" s="140">
        <v>3.9</v>
      </c>
      <c r="AN189" s="141"/>
      <c r="AO189" s="298">
        <v>40543</v>
      </c>
      <c r="AP189" s="218">
        <v>5.9</v>
      </c>
      <c r="AQ189" s="218"/>
      <c r="AR189" s="140">
        <v>4.4000000000000004</v>
      </c>
      <c r="AS189" s="141"/>
      <c r="AT189" s="139" t="s">
        <v>972</v>
      </c>
      <c r="AU189" s="142" t="s">
        <v>103</v>
      </c>
      <c r="AV189" s="44"/>
      <c r="AW189" s="44">
        <v>0.1221</v>
      </c>
      <c r="AX189" s="146"/>
      <c r="AY189" s="146">
        <v>0.15</v>
      </c>
      <c r="AZ189" s="243" t="s">
        <v>1029</v>
      </c>
      <c r="BA189" s="143">
        <v>0.52</v>
      </c>
      <c r="BB189" s="243" t="s">
        <v>1030</v>
      </c>
      <c r="BC189" s="143">
        <v>0.30474589633926213</v>
      </c>
      <c r="BD189" s="243" t="s">
        <v>1031</v>
      </c>
      <c r="BE189" s="143">
        <v>0.11615348490623147</v>
      </c>
      <c r="BF189" s="133">
        <v>0.7</v>
      </c>
      <c r="BG189" s="47">
        <v>1.7</v>
      </c>
      <c r="BH189" s="143">
        <v>0.17</v>
      </c>
      <c r="BI189" s="143">
        <v>0.1</v>
      </c>
      <c r="BJ189" s="143">
        <v>0.68</v>
      </c>
      <c r="BK189" s="143">
        <v>0.05</v>
      </c>
      <c r="BL189" s="143">
        <v>0</v>
      </c>
      <c r="BM189" s="143">
        <v>0</v>
      </c>
      <c r="BN189" s="143">
        <v>0</v>
      </c>
      <c r="BO189" s="143">
        <v>0</v>
      </c>
      <c r="BP189" s="143">
        <v>0</v>
      </c>
      <c r="BQ189" s="143">
        <v>0</v>
      </c>
      <c r="BR189" s="143">
        <v>0</v>
      </c>
      <c r="BS189" s="139" t="s">
        <v>128</v>
      </c>
      <c r="BT189" s="51">
        <v>0.5</v>
      </c>
      <c r="BU189" s="146"/>
      <c r="BV189" s="144">
        <v>0.4</v>
      </c>
      <c r="BW189" s="145"/>
    </row>
    <row r="190" spans="1:75" s="110" customFormat="1" ht="60">
      <c r="A190" s="27" t="s">
        <v>1032</v>
      </c>
      <c r="B190" s="27" t="s">
        <v>50</v>
      </c>
      <c r="C190" s="27" t="s">
        <v>1033</v>
      </c>
      <c r="D190" s="27" t="s">
        <v>992</v>
      </c>
      <c r="E190" s="27" t="s">
        <v>1034</v>
      </c>
      <c r="F190" s="27" t="s">
        <v>1035</v>
      </c>
      <c r="G190" s="27" t="s">
        <v>299</v>
      </c>
      <c r="H190" s="27" t="s">
        <v>98</v>
      </c>
      <c r="I190" s="133">
        <v>1</v>
      </c>
      <c r="J190" s="30"/>
      <c r="K190" s="33" t="s">
        <v>995</v>
      </c>
      <c r="L190" s="33"/>
      <c r="M190" s="33"/>
      <c r="N190" s="33"/>
      <c r="O190" s="33"/>
      <c r="P190" s="33"/>
      <c r="Q190" s="104">
        <v>2006</v>
      </c>
      <c r="R190" s="134"/>
      <c r="S190" s="135">
        <v>12.2</v>
      </c>
      <c r="T190" s="135">
        <v>27.1</v>
      </c>
      <c r="U190" s="35">
        <v>27.1</v>
      </c>
      <c r="V190" s="104"/>
      <c r="W190" s="106"/>
      <c r="X190" s="136">
        <v>0.55000000000000004</v>
      </c>
      <c r="Y190" s="137">
        <v>1</v>
      </c>
      <c r="Z190" s="137">
        <v>1</v>
      </c>
      <c r="AA190" s="135">
        <v>27.1</v>
      </c>
      <c r="AB190" s="105"/>
      <c r="AC190" s="136">
        <v>0.15</v>
      </c>
      <c r="AD190" s="275">
        <v>87</v>
      </c>
      <c r="AE190" s="291">
        <v>39052</v>
      </c>
      <c r="AF190" s="218">
        <v>26.1</v>
      </c>
      <c r="AG190" s="218"/>
      <c r="AH190" s="138">
        <v>19.3</v>
      </c>
      <c r="AI190" s="229"/>
      <c r="AJ190" s="139" t="s">
        <v>78</v>
      </c>
      <c r="AK190" s="218">
        <v>26.3</v>
      </c>
      <c r="AL190" s="210"/>
      <c r="AM190" s="140">
        <v>19.5</v>
      </c>
      <c r="AN190" s="141"/>
      <c r="AO190" s="298">
        <v>40543</v>
      </c>
      <c r="AP190" s="218">
        <v>24.2</v>
      </c>
      <c r="AQ190" s="218"/>
      <c r="AR190" s="140">
        <v>18</v>
      </c>
      <c r="AS190" s="141"/>
      <c r="AT190" s="139" t="s">
        <v>972</v>
      </c>
      <c r="AU190" s="142" t="s">
        <v>103</v>
      </c>
      <c r="AV190" s="44"/>
      <c r="AW190" s="44">
        <v>7.1199999999999999E-2</v>
      </c>
      <c r="AX190" s="146"/>
      <c r="AY190" s="146">
        <v>0.08</v>
      </c>
      <c r="AZ190" s="243" t="s">
        <v>1036</v>
      </c>
      <c r="BA190" s="143">
        <v>1</v>
      </c>
      <c r="BB190" s="243" t="s">
        <v>74</v>
      </c>
      <c r="BC190" s="143" t="s">
        <v>74</v>
      </c>
      <c r="BD190" s="243" t="s">
        <v>74</v>
      </c>
      <c r="BE190" s="143" t="s">
        <v>74</v>
      </c>
      <c r="BF190" s="133">
        <v>1</v>
      </c>
      <c r="BG190" s="47">
        <v>9</v>
      </c>
      <c r="BH190" s="143">
        <v>0</v>
      </c>
      <c r="BI190" s="143">
        <v>0</v>
      </c>
      <c r="BJ190" s="143">
        <v>0</v>
      </c>
      <c r="BK190" s="143">
        <v>0</v>
      </c>
      <c r="BL190" s="143">
        <v>0</v>
      </c>
      <c r="BM190" s="143">
        <v>0</v>
      </c>
      <c r="BN190" s="143">
        <v>0</v>
      </c>
      <c r="BO190" s="143">
        <v>0</v>
      </c>
      <c r="BP190" s="143">
        <v>0</v>
      </c>
      <c r="BQ190" s="143">
        <v>1</v>
      </c>
      <c r="BR190" s="143">
        <v>0</v>
      </c>
      <c r="BS190" s="139" t="s">
        <v>128</v>
      </c>
      <c r="BT190" s="51">
        <v>1.6</v>
      </c>
      <c r="BU190" s="146"/>
      <c r="BV190" s="144">
        <v>1.1000000000000001</v>
      </c>
      <c r="BW190" s="145"/>
    </row>
    <row r="191" spans="1:75" s="110" customFormat="1" ht="60">
      <c r="A191" s="27" t="s">
        <v>1037</v>
      </c>
      <c r="B191" s="27" t="s">
        <v>50</v>
      </c>
      <c r="C191" s="27" t="s">
        <v>1033</v>
      </c>
      <c r="D191" s="27" t="s">
        <v>992</v>
      </c>
      <c r="E191" s="27" t="s">
        <v>1038</v>
      </c>
      <c r="F191" s="27" t="s">
        <v>1039</v>
      </c>
      <c r="G191" s="27" t="s">
        <v>299</v>
      </c>
      <c r="H191" s="27" t="s">
        <v>98</v>
      </c>
      <c r="I191" s="133">
        <v>1</v>
      </c>
      <c r="J191" s="30"/>
      <c r="K191" s="33" t="s">
        <v>995</v>
      </c>
      <c r="L191" s="33"/>
      <c r="M191" s="33"/>
      <c r="N191" s="33"/>
      <c r="O191" s="33"/>
      <c r="P191" s="33"/>
      <c r="Q191" s="104">
        <v>2007</v>
      </c>
      <c r="R191" s="134"/>
      <c r="S191" s="135">
        <v>7.1</v>
      </c>
      <c r="T191" s="135">
        <v>13.8</v>
      </c>
      <c r="U191" s="35">
        <v>13.8</v>
      </c>
      <c r="V191" s="104"/>
      <c r="W191" s="106"/>
      <c r="X191" s="136">
        <v>0.48</v>
      </c>
      <c r="Y191" s="137">
        <v>1</v>
      </c>
      <c r="Z191" s="137">
        <v>4</v>
      </c>
      <c r="AA191" s="135">
        <v>3.4</v>
      </c>
      <c r="AB191" s="105"/>
      <c r="AC191" s="136">
        <v>0.17</v>
      </c>
      <c r="AD191" s="275">
        <v>65</v>
      </c>
      <c r="AE191" s="291">
        <v>39262</v>
      </c>
      <c r="AF191" s="218">
        <v>21.1</v>
      </c>
      <c r="AG191" s="218"/>
      <c r="AH191" s="138">
        <v>15.6</v>
      </c>
      <c r="AI191" s="229"/>
      <c r="AJ191" s="139" t="s">
        <v>78</v>
      </c>
      <c r="AK191" s="218">
        <v>19.2</v>
      </c>
      <c r="AL191" s="210"/>
      <c r="AM191" s="140">
        <v>14.2</v>
      </c>
      <c r="AN191" s="141"/>
      <c r="AO191" s="298">
        <v>40543</v>
      </c>
      <c r="AP191" s="218">
        <v>15.6</v>
      </c>
      <c r="AQ191" s="218"/>
      <c r="AR191" s="140">
        <v>11.6</v>
      </c>
      <c r="AS191" s="141"/>
      <c r="AT191" s="139" t="s">
        <v>972</v>
      </c>
      <c r="AU191" s="142" t="s">
        <v>103</v>
      </c>
      <c r="AV191" s="44"/>
      <c r="AW191" s="44">
        <v>7.9600000000000004E-2</v>
      </c>
      <c r="AX191" s="146"/>
      <c r="AY191" s="146">
        <v>0.13</v>
      </c>
      <c r="AZ191" s="243" t="s">
        <v>1040</v>
      </c>
      <c r="BA191" s="143">
        <v>1</v>
      </c>
      <c r="BB191" s="243" t="s">
        <v>74</v>
      </c>
      <c r="BC191" s="143" t="s">
        <v>74</v>
      </c>
      <c r="BD191" s="243" t="s">
        <v>74</v>
      </c>
      <c r="BE191" s="143" t="s">
        <v>74</v>
      </c>
      <c r="BF191" s="133">
        <v>1</v>
      </c>
      <c r="BG191" s="47">
        <v>0.9</v>
      </c>
      <c r="BH191" s="143">
        <v>0</v>
      </c>
      <c r="BI191" s="143">
        <v>1</v>
      </c>
      <c r="BJ191" s="143">
        <v>0</v>
      </c>
      <c r="BK191" s="143">
        <v>0</v>
      </c>
      <c r="BL191" s="143">
        <v>0</v>
      </c>
      <c r="BM191" s="143">
        <v>0</v>
      </c>
      <c r="BN191" s="143">
        <v>0</v>
      </c>
      <c r="BO191" s="143">
        <v>0</v>
      </c>
      <c r="BP191" s="143">
        <v>0</v>
      </c>
      <c r="BQ191" s="143">
        <v>0</v>
      </c>
      <c r="BR191" s="143">
        <v>0</v>
      </c>
      <c r="BS191" s="139" t="s">
        <v>128</v>
      </c>
      <c r="BT191" s="51">
        <v>1.6</v>
      </c>
      <c r="BU191" s="146"/>
      <c r="BV191" s="144">
        <v>1.2</v>
      </c>
      <c r="BW191" s="145"/>
    </row>
    <row r="192" spans="1:75" s="110" customFormat="1" ht="60">
      <c r="A192" s="27" t="s">
        <v>1041</v>
      </c>
      <c r="B192" s="27" t="s">
        <v>50</v>
      </c>
      <c r="C192" s="27" t="s">
        <v>1033</v>
      </c>
      <c r="D192" s="27" t="s">
        <v>992</v>
      </c>
      <c r="E192" s="27" t="s">
        <v>1042</v>
      </c>
      <c r="F192" s="27" t="s">
        <v>1043</v>
      </c>
      <c r="G192" s="27" t="s">
        <v>299</v>
      </c>
      <c r="H192" s="27" t="s">
        <v>98</v>
      </c>
      <c r="I192" s="133">
        <v>1</v>
      </c>
      <c r="J192" s="30"/>
      <c r="K192" s="33" t="s">
        <v>995</v>
      </c>
      <c r="L192" s="33"/>
      <c r="M192" s="33"/>
      <c r="N192" s="33"/>
      <c r="O192" s="33"/>
      <c r="P192" s="33"/>
      <c r="Q192" s="104">
        <v>1962</v>
      </c>
      <c r="R192" s="134"/>
      <c r="S192" s="135">
        <v>9.8000000000000007</v>
      </c>
      <c r="T192" s="135">
        <v>27.6</v>
      </c>
      <c r="U192" s="35">
        <v>27.6</v>
      </c>
      <c r="V192" s="104"/>
      <c r="W192" s="106"/>
      <c r="X192" s="136">
        <v>0.64</v>
      </c>
      <c r="Y192" s="137">
        <v>3</v>
      </c>
      <c r="Z192" s="137">
        <v>3</v>
      </c>
      <c r="AA192" s="135">
        <v>9.1999999999999993</v>
      </c>
      <c r="AB192" s="105"/>
      <c r="AC192" s="136">
        <v>0.34</v>
      </c>
      <c r="AD192" s="275">
        <v>90</v>
      </c>
      <c r="AE192" s="291">
        <v>39052</v>
      </c>
      <c r="AF192" s="218">
        <v>13</v>
      </c>
      <c r="AG192" s="218"/>
      <c r="AH192" s="138">
        <v>9.6</v>
      </c>
      <c r="AI192" s="229"/>
      <c r="AJ192" s="139" t="s">
        <v>78</v>
      </c>
      <c r="AK192" s="218">
        <v>9.4</v>
      </c>
      <c r="AL192" s="210"/>
      <c r="AM192" s="140">
        <v>7</v>
      </c>
      <c r="AN192" s="141"/>
      <c r="AO192" s="298">
        <v>40724</v>
      </c>
      <c r="AP192" s="218">
        <v>9.4</v>
      </c>
      <c r="AQ192" s="218"/>
      <c r="AR192" s="140">
        <v>7</v>
      </c>
      <c r="AS192" s="141"/>
      <c r="AT192" s="139" t="s">
        <v>972</v>
      </c>
      <c r="AU192" s="142" t="s">
        <v>103</v>
      </c>
      <c r="AV192" s="44">
        <v>0.1061</v>
      </c>
      <c r="AW192" s="44">
        <v>0.11</v>
      </c>
      <c r="AX192" s="146"/>
      <c r="AY192" s="146">
        <v>0.24</v>
      </c>
      <c r="AZ192" s="243" t="s">
        <v>1044</v>
      </c>
      <c r="BA192" s="143">
        <v>0.73</v>
      </c>
      <c r="BB192" s="243" t="s">
        <v>1045</v>
      </c>
      <c r="BC192" s="143">
        <v>0.27071224417324807</v>
      </c>
      <c r="BD192" s="243" t="s">
        <v>74</v>
      </c>
      <c r="BE192" s="143" t="s">
        <v>74</v>
      </c>
      <c r="BF192" s="133">
        <v>0.66</v>
      </c>
      <c r="BG192" s="47">
        <v>4</v>
      </c>
      <c r="BH192" s="143">
        <v>0.2</v>
      </c>
      <c r="BI192" s="143">
        <v>0.22</v>
      </c>
      <c r="BJ192" s="143">
        <v>0</v>
      </c>
      <c r="BK192" s="143">
        <v>0</v>
      </c>
      <c r="BL192" s="143">
        <v>0</v>
      </c>
      <c r="BM192" s="143">
        <v>0</v>
      </c>
      <c r="BN192" s="143">
        <v>0.57999999999999996</v>
      </c>
      <c r="BO192" s="143">
        <v>0</v>
      </c>
      <c r="BP192" s="143">
        <v>0</v>
      </c>
      <c r="BQ192" s="143">
        <v>0</v>
      </c>
      <c r="BR192" s="143">
        <v>0</v>
      </c>
      <c r="BS192" s="139" t="s">
        <v>128</v>
      </c>
      <c r="BT192" s="51">
        <v>1</v>
      </c>
      <c r="BU192" s="146"/>
      <c r="BV192" s="144">
        <v>0.7</v>
      </c>
      <c r="BW192" s="145"/>
    </row>
    <row r="193" spans="1:75" s="110" customFormat="1" ht="75">
      <c r="A193" s="27" t="s">
        <v>1046</v>
      </c>
      <c r="B193" s="27" t="s">
        <v>50</v>
      </c>
      <c r="C193" s="27" t="s">
        <v>1033</v>
      </c>
      <c r="D193" s="27" t="s">
        <v>992</v>
      </c>
      <c r="E193" s="27" t="s">
        <v>1047</v>
      </c>
      <c r="F193" s="27" t="s">
        <v>1043</v>
      </c>
      <c r="G193" s="27" t="s">
        <v>299</v>
      </c>
      <c r="H193" s="27" t="s">
        <v>98</v>
      </c>
      <c r="I193" s="133">
        <v>1</v>
      </c>
      <c r="J193" s="30"/>
      <c r="K193" s="33" t="s">
        <v>1008</v>
      </c>
      <c r="L193" s="33"/>
      <c r="M193" s="33"/>
      <c r="N193" s="33"/>
      <c r="O193" s="33"/>
      <c r="P193" s="33"/>
      <c r="Q193" s="104">
        <v>1983</v>
      </c>
      <c r="R193" s="134"/>
      <c r="S193" s="135">
        <v>6.2</v>
      </c>
      <c r="T193" s="135">
        <v>11.1</v>
      </c>
      <c r="U193" s="35">
        <v>11.1</v>
      </c>
      <c r="V193" s="104"/>
      <c r="W193" s="106"/>
      <c r="X193" s="136">
        <v>0.44</v>
      </c>
      <c r="Y193" s="137">
        <v>1</v>
      </c>
      <c r="Z193" s="137">
        <v>1</v>
      </c>
      <c r="AA193" s="135">
        <v>11.1</v>
      </c>
      <c r="AB193" s="105"/>
      <c r="AC193" s="136">
        <v>0.14000000000000001</v>
      </c>
      <c r="AD193" s="275"/>
      <c r="AE193" s="291">
        <v>39052</v>
      </c>
      <c r="AF193" s="218">
        <v>7.4</v>
      </c>
      <c r="AG193" s="218"/>
      <c r="AH193" s="138">
        <v>5.5</v>
      </c>
      <c r="AI193" s="229"/>
      <c r="AJ193" s="139" t="s">
        <v>78</v>
      </c>
      <c r="AK193" s="218">
        <v>5.8</v>
      </c>
      <c r="AL193" s="210"/>
      <c r="AM193" s="140">
        <v>4.3</v>
      </c>
      <c r="AN193" s="141"/>
      <c r="AO193" s="298">
        <v>40724</v>
      </c>
      <c r="AP193" s="218">
        <v>5.8</v>
      </c>
      <c r="AQ193" s="218"/>
      <c r="AR193" s="140">
        <v>4.3</v>
      </c>
      <c r="AS193" s="141"/>
      <c r="AT193" s="139" t="s">
        <v>972</v>
      </c>
      <c r="AU193" s="142" t="s">
        <v>103</v>
      </c>
      <c r="AV193" s="44">
        <v>0.1</v>
      </c>
      <c r="AW193" s="44">
        <v>0.1076</v>
      </c>
      <c r="AX193" s="146"/>
      <c r="AY193" s="146">
        <v>0.06</v>
      </c>
      <c r="AZ193" s="243" t="s">
        <v>1048</v>
      </c>
      <c r="BA193" s="143">
        <v>1</v>
      </c>
      <c r="BB193" s="243" t="s">
        <v>74</v>
      </c>
      <c r="BC193" s="143" t="s">
        <v>74</v>
      </c>
      <c r="BD193" s="243" t="s">
        <v>74</v>
      </c>
      <c r="BE193" s="143" t="s">
        <v>74</v>
      </c>
      <c r="BF193" s="133">
        <v>1</v>
      </c>
      <c r="BG193" s="47">
        <v>0.5</v>
      </c>
      <c r="BH193" s="143">
        <v>0</v>
      </c>
      <c r="BI193" s="143">
        <v>1</v>
      </c>
      <c r="BJ193" s="143">
        <v>0</v>
      </c>
      <c r="BK193" s="143">
        <v>0</v>
      </c>
      <c r="BL193" s="143">
        <v>0</v>
      </c>
      <c r="BM193" s="143">
        <v>0</v>
      </c>
      <c r="BN193" s="143">
        <v>0</v>
      </c>
      <c r="BO193" s="143">
        <v>0</v>
      </c>
      <c r="BP193" s="143">
        <v>0</v>
      </c>
      <c r="BQ193" s="143">
        <v>0</v>
      </c>
      <c r="BR193" s="143">
        <v>0</v>
      </c>
      <c r="BS193" s="139" t="s">
        <v>128</v>
      </c>
      <c r="BT193" s="51">
        <v>0.6</v>
      </c>
      <c r="BU193" s="146"/>
      <c r="BV193" s="144">
        <v>0.4</v>
      </c>
      <c r="BW193" s="145"/>
    </row>
    <row r="194" spans="1:75" s="110" customFormat="1" ht="60">
      <c r="A194" s="27" t="s">
        <v>1049</v>
      </c>
      <c r="B194" s="27" t="s">
        <v>50</v>
      </c>
      <c r="C194" s="27" t="s">
        <v>1033</v>
      </c>
      <c r="D194" s="27" t="s">
        <v>992</v>
      </c>
      <c r="E194" s="27" t="s">
        <v>1050</v>
      </c>
      <c r="F194" s="27" t="s">
        <v>1051</v>
      </c>
      <c r="G194" s="27" t="s">
        <v>299</v>
      </c>
      <c r="H194" s="27" t="s">
        <v>98</v>
      </c>
      <c r="I194" s="133">
        <v>1</v>
      </c>
      <c r="J194" s="30"/>
      <c r="K194" s="33" t="s">
        <v>995</v>
      </c>
      <c r="L194" s="33"/>
      <c r="M194" s="33"/>
      <c r="N194" s="33"/>
      <c r="O194" s="33"/>
      <c r="P194" s="33"/>
      <c r="Q194" s="104">
        <v>1990</v>
      </c>
      <c r="R194" s="134"/>
      <c r="S194" s="135">
        <v>17.600000000000001</v>
      </c>
      <c r="T194" s="135">
        <v>26.8</v>
      </c>
      <c r="U194" s="35">
        <v>26.8</v>
      </c>
      <c r="V194" s="104"/>
      <c r="W194" s="106"/>
      <c r="X194" s="136">
        <v>0.38</v>
      </c>
      <c r="Y194" s="137">
        <v>1</v>
      </c>
      <c r="Z194" s="137">
        <v>1</v>
      </c>
      <c r="AA194" s="135">
        <v>26.8</v>
      </c>
      <c r="AB194" s="105"/>
      <c r="AC194" s="136">
        <v>0.05</v>
      </c>
      <c r="AD194" s="275"/>
      <c r="AE194" s="291">
        <v>39052</v>
      </c>
      <c r="AF194" s="218">
        <v>21.9</v>
      </c>
      <c r="AG194" s="218"/>
      <c r="AH194" s="138">
        <v>16.2</v>
      </c>
      <c r="AI194" s="229"/>
      <c r="AJ194" s="139" t="s">
        <v>78</v>
      </c>
      <c r="AK194" s="218">
        <v>14.9</v>
      </c>
      <c r="AL194" s="210"/>
      <c r="AM194" s="140">
        <v>11.1</v>
      </c>
      <c r="AN194" s="141"/>
      <c r="AO194" s="298">
        <v>40724</v>
      </c>
      <c r="AP194" s="218">
        <v>14.9</v>
      </c>
      <c r="AQ194" s="218"/>
      <c r="AR194" s="140">
        <v>11.1</v>
      </c>
      <c r="AS194" s="141"/>
      <c r="AT194" s="139" t="s">
        <v>972</v>
      </c>
      <c r="AU194" s="142" t="s">
        <v>103</v>
      </c>
      <c r="AV194" s="44">
        <v>8.8900000000000007E-2</v>
      </c>
      <c r="AW194" s="44">
        <v>9.0499999999999997E-2</v>
      </c>
      <c r="AX194" s="146"/>
      <c r="AY194" s="146">
        <v>0.02</v>
      </c>
      <c r="AZ194" s="243" t="s">
        <v>1052</v>
      </c>
      <c r="BA194" s="143">
        <v>1</v>
      </c>
      <c r="BB194" s="243" t="s">
        <v>74</v>
      </c>
      <c r="BC194" s="143" t="s">
        <v>74</v>
      </c>
      <c r="BD194" s="243" t="s">
        <v>74</v>
      </c>
      <c r="BE194" s="143" t="s">
        <v>74</v>
      </c>
      <c r="BF194" s="133">
        <v>1</v>
      </c>
      <c r="BG194" s="47">
        <v>2.2999999999999998</v>
      </c>
      <c r="BH194" s="143">
        <v>0</v>
      </c>
      <c r="BI194" s="143">
        <v>0</v>
      </c>
      <c r="BJ194" s="143">
        <v>0</v>
      </c>
      <c r="BK194" s="143">
        <v>1</v>
      </c>
      <c r="BL194" s="143">
        <v>0</v>
      </c>
      <c r="BM194" s="143">
        <v>0</v>
      </c>
      <c r="BN194" s="143">
        <v>0</v>
      </c>
      <c r="BO194" s="143">
        <v>0</v>
      </c>
      <c r="BP194" s="143">
        <v>0</v>
      </c>
      <c r="BQ194" s="143">
        <v>0</v>
      </c>
      <c r="BR194" s="143">
        <v>0</v>
      </c>
      <c r="BS194" s="139" t="s">
        <v>128</v>
      </c>
      <c r="BT194" s="51">
        <v>1.1000000000000001</v>
      </c>
      <c r="BU194" s="146"/>
      <c r="BV194" s="144">
        <v>0.8</v>
      </c>
      <c r="BW194" s="145"/>
    </row>
    <row r="195" spans="1:75" s="110" customFormat="1">
      <c r="K195" s="151"/>
      <c r="L195" s="151"/>
      <c r="M195" s="151"/>
      <c r="N195" s="151"/>
      <c r="O195" s="151"/>
      <c r="P195" s="151"/>
      <c r="Q195" s="151"/>
      <c r="R195" s="151"/>
      <c r="S195" s="151"/>
      <c r="T195" s="151"/>
      <c r="U195" s="151"/>
      <c r="V195" s="152"/>
      <c r="W195" s="153"/>
      <c r="X195" s="151"/>
      <c r="Y195" s="151"/>
      <c r="Z195" s="151"/>
      <c r="AA195" s="151"/>
      <c r="AB195" s="151"/>
      <c r="AC195" s="151"/>
      <c r="AD195" s="276"/>
      <c r="AE195" s="293"/>
      <c r="AF195" s="220"/>
      <c r="AG195" s="220"/>
      <c r="AH195" s="151"/>
      <c r="AI195" s="230"/>
      <c r="AJ195" s="151"/>
      <c r="AK195" s="220"/>
      <c r="AL195" s="212"/>
      <c r="AM195" s="151"/>
      <c r="AN195" s="151"/>
      <c r="AO195" s="293"/>
      <c r="AP195" s="220"/>
      <c r="AQ195" s="220"/>
      <c r="AR195" s="151"/>
      <c r="AS195" s="233"/>
      <c r="AT195" s="151"/>
      <c r="AU195" s="151"/>
      <c r="AV195" s="151"/>
      <c r="AW195" s="284"/>
      <c r="AX195" s="284"/>
      <c r="AY195" s="284"/>
      <c r="AZ195" s="150"/>
      <c r="BA195" s="252"/>
      <c r="BB195" s="150"/>
      <c r="BC195" s="252"/>
      <c r="BD195" s="150"/>
      <c r="BE195" s="252"/>
      <c r="BF195" s="461"/>
      <c r="BG195" s="151"/>
      <c r="BH195" s="151"/>
      <c r="BI195" s="252"/>
      <c r="BJ195" s="252"/>
      <c r="BK195" s="252"/>
      <c r="BL195" s="252"/>
      <c r="BM195" s="252"/>
      <c r="BN195" s="252"/>
      <c r="BO195" s="252"/>
      <c r="BP195" s="252"/>
      <c r="BQ195" s="252"/>
      <c r="BR195" s="252"/>
      <c r="BS195" s="151"/>
      <c r="BT195" s="264"/>
      <c r="BU195" s="265"/>
      <c r="BV195" s="151"/>
      <c r="BW195" s="151"/>
    </row>
    <row r="196" spans="1:75" s="110" customFormat="1">
      <c r="K196" s="151"/>
      <c r="L196" s="151"/>
      <c r="M196" s="151"/>
      <c r="N196" s="151"/>
      <c r="O196" s="151"/>
      <c r="P196" s="151"/>
      <c r="Q196" s="151"/>
      <c r="R196" s="151"/>
      <c r="S196" s="151"/>
      <c r="T196" s="151"/>
      <c r="U196" s="151"/>
      <c r="V196" s="151"/>
      <c r="W196" s="153"/>
      <c r="X196" s="151"/>
      <c r="Y196" s="151"/>
      <c r="Z196" s="151"/>
      <c r="AA196" s="151"/>
      <c r="AB196" s="151"/>
      <c r="AC196" s="151"/>
      <c r="AD196" s="276"/>
      <c r="AE196" s="293"/>
      <c r="AF196" s="220"/>
      <c r="AG196" s="220"/>
      <c r="AH196" s="155"/>
      <c r="AI196" s="230"/>
      <c r="AJ196" s="151"/>
      <c r="AK196" s="220"/>
      <c r="AL196" s="212"/>
      <c r="AM196" s="151"/>
      <c r="AN196" s="151"/>
      <c r="AO196" s="293"/>
      <c r="AP196" s="220"/>
      <c r="AQ196" s="220"/>
      <c r="AR196" s="151"/>
      <c r="AS196" s="233"/>
      <c r="AT196" s="151"/>
      <c r="AU196" s="151"/>
      <c r="AV196" s="151"/>
      <c r="AW196" s="284"/>
      <c r="AX196" s="284"/>
      <c r="AY196" s="284"/>
      <c r="AZ196" s="150"/>
      <c r="BA196" s="252"/>
      <c r="BB196" s="150"/>
      <c r="BC196" s="252"/>
      <c r="BD196" s="150"/>
      <c r="BE196" s="252"/>
      <c r="BF196" s="461"/>
      <c r="BG196" s="151"/>
      <c r="BH196" s="151"/>
      <c r="BI196" s="252"/>
      <c r="BJ196" s="252"/>
      <c r="BK196" s="252"/>
      <c r="BL196" s="252"/>
      <c r="BM196" s="252"/>
      <c r="BN196" s="252"/>
      <c r="BO196" s="252"/>
      <c r="BP196" s="252"/>
      <c r="BQ196" s="252"/>
      <c r="BR196" s="252"/>
      <c r="BS196" s="151"/>
      <c r="BT196" s="156"/>
      <c r="BU196" s="156"/>
      <c r="BV196" s="151"/>
      <c r="BW196" s="151"/>
    </row>
    <row r="197" spans="1:75" s="110" customFormat="1">
      <c r="A197" s="157" t="s">
        <v>1053</v>
      </c>
      <c r="K197" s="151"/>
      <c r="L197" s="151"/>
      <c r="M197" s="151"/>
      <c r="N197" s="151"/>
      <c r="O197" s="151"/>
      <c r="P197" s="151"/>
      <c r="Q197" s="151"/>
      <c r="R197" s="151"/>
      <c r="S197" s="151"/>
      <c r="T197" s="151"/>
      <c r="U197" s="151"/>
      <c r="V197" s="151"/>
      <c r="W197" s="153"/>
      <c r="X197" s="154"/>
      <c r="Y197" s="151"/>
      <c r="Z197" s="151"/>
      <c r="AA197" s="151"/>
      <c r="AB197" s="158"/>
      <c r="AC197" s="154"/>
      <c r="AD197" s="276"/>
      <c r="AE197" s="293"/>
      <c r="AF197" s="220"/>
      <c r="AG197" s="220"/>
      <c r="AH197" s="151"/>
      <c r="AI197" s="230"/>
      <c r="AJ197" s="151"/>
      <c r="AK197" s="220"/>
      <c r="AL197" s="212"/>
      <c r="AM197" s="151"/>
      <c r="AN197" s="151"/>
      <c r="AO197" s="293"/>
      <c r="AP197" s="220"/>
      <c r="AQ197" s="220"/>
      <c r="AR197" s="151"/>
      <c r="AS197" s="233"/>
      <c r="AT197" s="151"/>
      <c r="AU197" s="151"/>
      <c r="AV197" s="159"/>
      <c r="AW197" s="284"/>
      <c r="AX197" s="284"/>
      <c r="AY197" s="284"/>
      <c r="AZ197" s="244"/>
      <c r="BA197" s="252"/>
      <c r="BB197" s="244"/>
      <c r="BC197" s="252"/>
      <c r="BD197" s="244"/>
      <c r="BE197" s="252"/>
      <c r="BF197" s="461"/>
      <c r="BG197" s="151"/>
      <c r="BH197" s="151"/>
      <c r="BI197" s="252"/>
      <c r="BJ197" s="252"/>
      <c r="BK197" s="252"/>
      <c r="BL197" s="252"/>
      <c r="BM197" s="252"/>
      <c r="BN197" s="252"/>
      <c r="BO197" s="252"/>
      <c r="BP197" s="252"/>
      <c r="BQ197" s="252"/>
      <c r="BR197" s="252"/>
      <c r="BS197" s="154"/>
      <c r="BT197" s="156"/>
      <c r="BU197" s="151"/>
      <c r="BV197" s="154"/>
      <c r="BW197" s="154"/>
    </row>
    <row r="198" spans="1:75" s="110" customFormat="1">
      <c r="A198" s="92" t="s">
        <v>1054</v>
      </c>
      <c r="K198" s="151"/>
      <c r="L198" s="151"/>
      <c r="M198" s="151"/>
      <c r="N198" s="151"/>
      <c r="O198" s="151"/>
      <c r="P198" s="151"/>
      <c r="Q198" s="151"/>
      <c r="R198" s="151"/>
      <c r="S198" s="151"/>
      <c r="T198" s="151"/>
      <c r="U198" s="160"/>
      <c r="V198" s="151"/>
      <c r="W198" s="153"/>
      <c r="X198" s="154"/>
      <c r="Y198" s="151"/>
      <c r="Z198" s="151"/>
      <c r="AA198" s="151"/>
      <c r="AB198" s="158"/>
      <c r="AC198" s="154"/>
      <c r="AD198" s="276"/>
      <c r="AE198" s="293"/>
      <c r="AF198" s="220"/>
      <c r="AG198" s="220"/>
      <c r="AH198" s="151"/>
      <c r="AI198" s="230"/>
      <c r="AJ198" s="151"/>
      <c r="AK198" s="220"/>
      <c r="AL198" s="212"/>
      <c r="AM198" s="151"/>
      <c r="AN198" s="151"/>
      <c r="AO198" s="293"/>
      <c r="AP198" s="220"/>
      <c r="AQ198" s="220"/>
      <c r="AR198" s="151"/>
      <c r="AS198" s="233"/>
      <c r="AT198" s="151"/>
      <c r="AU198" s="151"/>
      <c r="AV198" s="159"/>
      <c r="AW198" s="284"/>
      <c r="AX198" s="284"/>
      <c r="AY198" s="284"/>
      <c r="AZ198" s="244"/>
      <c r="BA198" s="252"/>
      <c r="BB198" s="244"/>
      <c r="BC198" s="252"/>
      <c r="BD198" s="244"/>
      <c r="BE198" s="252"/>
      <c r="BF198" s="461"/>
      <c r="BG198" s="151"/>
      <c r="BH198" s="151"/>
      <c r="BI198" s="252"/>
      <c r="BJ198" s="252"/>
      <c r="BK198" s="252"/>
      <c r="BL198" s="252"/>
      <c r="BM198" s="252"/>
      <c r="BN198" s="252"/>
      <c r="BO198" s="252"/>
      <c r="BP198" s="252"/>
      <c r="BQ198" s="252"/>
      <c r="BR198" s="252"/>
      <c r="BS198" s="154"/>
      <c r="BT198" s="156"/>
      <c r="BU198" s="154"/>
      <c r="BV198" s="154"/>
      <c r="BW198" s="154"/>
    </row>
    <row r="199" spans="1:75" s="110" customFormat="1">
      <c r="A199" s="92" t="s">
        <v>1055</v>
      </c>
      <c r="K199" s="151"/>
      <c r="L199" s="151"/>
      <c r="M199" s="151"/>
      <c r="N199" s="151"/>
      <c r="O199" s="151"/>
      <c r="P199" s="151"/>
      <c r="Q199" s="151"/>
      <c r="R199" s="151"/>
      <c r="S199" s="151"/>
      <c r="T199" s="151"/>
      <c r="U199" s="151"/>
      <c r="V199" s="151"/>
      <c r="W199" s="153"/>
      <c r="X199" s="154"/>
      <c r="Y199" s="151"/>
      <c r="Z199" s="151"/>
      <c r="AA199" s="151"/>
      <c r="AB199" s="158"/>
      <c r="AC199" s="154"/>
      <c r="AD199" s="276"/>
      <c r="AE199" s="293"/>
      <c r="AF199" s="220"/>
      <c r="AG199" s="220"/>
      <c r="AH199" s="151"/>
      <c r="AI199" s="230"/>
      <c r="AJ199" s="151"/>
      <c r="AK199" s="220"/>
      <c r="AL199" s="212"/>
      <c r="AM199" s="151"/>
      <c r="AN199" s="151"/>
      <c r="AO199" s="293"/>
      <c r="AP199" s="220"/>
      <c r="AQ199" s="220"/>
      <c r="AR199" s="151"/>
      <c r="AS199" s="233"/>
      <c r="AT199" s="151"/>
      <c r="AU199" s="151"/>
      <c r="AV199" s="159"/>
      <c r="AW199" s="284"/>
      <c r="AX199" s="284"/>
      <c r="AY199" s="284"/>
      <c r="AZ199" s="244"/>
      <c r="BA199" s="252"/>
      <c r="BB199" s="244"/>
      <c r="BC199" s="252"/>
      <c r="BD199" s="244"/>
      <c r="BE199" s="252"/>
      <c r="BF199" s="461"/>
      <c r="BG199" s="151"/>
      <c r="BH199" s="151"/>
      <c r="BI199" s="252"/>
      <c r="BJ199" s="252"/>
      <c r="BK199" s="252"/>
      <c r="BL199" s="252"/>
      <c r="BM199" s="252"/>
      <c r="BN199" s="252"/>
      <c r="BO199" s="252"/>
      <c r="BP199" s="252"/>
      <c r="BQ199" s="252"/>
      <c r="BR199" s="252"/>
      <c r="BS199" s="154"/>
      <c r="BT199" s="156"/>
      <c r="BU199" s="154"/>
      <c r="BV199" s="154"/>
      <c r="BW199" s="154"/>
    </row>
    <row r="200" spans="1:75" s="110" customFormat="1">
      <c r="A200" s="92" t="s">
        <v>1224</v>
      </c>
      <c r="K200" s="151"/>
      <c r="L200" s="151"/>
      <c r="M200" s="151"/>
      <c r="N200" s="151"/>
      <c r="O200" s="151"/>
      <c r="P200" s="151"/>
      <c r="Q200" s="151"/>
      <c r="R200" s="151"/>
      <c r="S200" s="151"/>
      <c r="T200" s="151"/>
      <c r="U200" s="151"/>
      <c r="V200" s="151"/>
      <c r="W200" s="153"/>
      <c r="X200" s="154"/>
      <c r="Y200" s="151"/>
      <c r="Z200" s="151"/>
      <c r="AA200" s="151"/>
      <c r="AB200" s="158"/>
      <c r="AC200" s="154"/>
      <c r="AD200" s="276"/>
      <c r="AE200" s="293"/>
      <c r="AF200" s="220"/>
      <c r="AG200" s="220"/>
      <c r="AH200" s="151"/>
      <c r="AI200" s="230"/>
      <c r="AJ200" s="151"/>
      <c r="AK200" s="220"/>
      <c r="AL200" s="212"/>
      <c r="AM200" s="151"/>
      <c r="AN200" s="151"/>
      <c r="AO200" s="293"/>
      <c r="AP200" s="220"/>
      <c r="AQ200" s="220"/>
      <c r="AR200" s="151"/>
      <c r="AS200" s="233"/>
      <c r="AT200" s="151"/>
      <c r="AU200" s="151"/>
      <c r="AV200" s="159"/>
      <c r="AW200" s="284"/>
      <c r="AX200" s="284"/>
      <c r="AY200" s="284"/>
      <c r="AZ200" s="244"/>
      <c r="BA200" s="252"/>
      <c r="BB200" s="244"/>
      <c r="BC200" s="252"/>
      <c r="BD200" s="244"/>
      <c r="BE200" s="252"/>
      <c r="BF200" s="461"/>
      <c r="BG200" s="151"/>
      <c r="BH200" s="151"/>
      <c r="BI200" s="252"/>
      <c r="BJ200" s="252"/>
      <c r="BK200" s="252"/>
      <c r="BL200" s="252"/>
      <c r="BM200" s="252"/>
      <c r="BN200" s="252"/>
      <c r="BO200" s="252"/>
      <c r="BP200" s="252"/>
      <c r="BQ200" s="252"/>
      <c r="BR200" s="252"/>
      <c r="BS200" s="154"/>
      <c r="BT200" s="156"/>
      <c r="BU200" s="154"/>
      <c r="BV200" s="154"/>
      <c r="BW200" s="154"/>
    </row>
    <row r="201" spans="1:75" s="110" customFormat="1">
      <c r="A201" s="92" t="s">
        <v>1223</v>
      </c>
      <c r="K201" s="151"/>
      <c r="L201" s="151"/>
      <c r="M201" s="151"/>
      <c r="N201" s="151"/>
      <c r="O201" s="151"/>
      <c r="P201" s="151"/>
      <c r="Q201" s="151"/>
      <c r="R201" s="151"/>
      <c r="S201" s="151"/>
      <c r="T201" s="151"/>
      <c r="U201" s="151"/>
      <c r="V201" s="151"/>
      <c r="W201" s="153"/>
      <c r="X201" s="154"/>
      <c r="Y201" s="151"/>
      <c r="Z201" s="151"/>
      <c r="AA201" s="151"/>
      <c r="AB201" s="158"/>
      <c r="AC201" s="154"/>
      <c r="AD201" s="276"/>
      <c r="AE201" s="293"/>
      <c r="AF201" s="220"/>
      <c r="AG201" s="220"/>
      <c r="AH201" s="151"/>
      <c r="AI201" s="230"/>
      <c r="AJ201" s="151"/>
      <c r="AK201" s="220"/>
      <c r="AL201" s="212"/>
      <c r="AM201" s="151"/>
      <c r="AN201" s="151"/>
      <c r="AO201" s="293"/>
      <c r="AP201" s="220"/>
      <c r="AQ201" s="220"/>
      <c r="AR201" s="151"/>
      <c r="AS201" s="233"/>
      <c r="AT201" s="151"/>
      <c r="AU201" s="151"/>
      <c r="AV201" s="159"/>
      <c r="AW201" s="284"/>
      <c r="AX201" s="284"/>
      <c r="AY201" s="284"/>
      <c r="AZ201" s="244"/>
      <c r="BA201" s="252"/>
      <c r="BB201" s="244"/>
      <c r="BC201" s="252"/>
      <c r="BD201" s="244"/>
      <c r="BE201" s="252"/>
      <c r="BF201" s="461"/>
      <c r="BG201" s="151"/>
      <c r="BH201" s="151"/>
      <c r="BI201" s="252"/>
      <c r="BJ201" s="252"/>
      <c r="BK201" s="252"/>
      <c r="BL201" s="252"/>
      <c r="BM201" s="252"/>
      <c r="BN201" s="252"/>
      <c r="BO201" s="252"/>
      <c r="BP201" s="252"/>
      <c r="BQ201" s="252"/>
      <c r="BR201" s="252"/>
      <c r="BS201" s="154"/>
      <c r="BT201" s="156"/>
      <c r="BU201" s="154"/>
      <c r="BV201" s="154"/>
      <c r="BW201" s="154"/>
    </row>
    <row r="202" spans="1:75" s="110" customFormat="1">
      <c r="A202" s="92" t="s">
        <v>1222</v>
      </c>
      <c r="K202" s="151"/>
      <c r="L202" s="151"/>
      <c r="M202" s="151"/>
      <c r="N202" s="151"/>
      <c r="O202" s="151"/>
      <c r="P202" s="151"/>
      <c r="Q202" s="151"/>
      <c r="R202" s="151"/>
      <c r="S202" s="151"/>
      <c r="T202" s="151"/>
      <c r="U202" s="151"/>
      <c r="V202" s="151"/>
      <c r="W202" s="153"/>
      <c r="X202" s="154"/>
      <c r="Y202" s="151"/>
      <c r="Z202" s="151"/>
      <c r="AA202" s="151"/>
      <c r="AB202" s="158"/>
      <c r="AC202" s="154"/>
      <c r="AD202" s="276"/>
      <c r="AE202" s="293"/>
      <c r="AF202" s="220"/>
      <c r="AG202" s="220"/>
      <c r="AH202" s="151"/>
      <c r="AI202" s="230"/>
      <c r="AJ202" s="151"/>
      <c r="AK202" s="220"/>
      <c r="AL202" s="212"/>
      <c r="AM202" s="151"/>
      <c r="AN202" s="151"/>
      <c r="AO202" s="293"/>
      <c r="AP202" s="220"/>
      <c r="AQ202" s="220"/>
      <c r="AR202" s="151"/>
      <c r="AS202" s="233"/>
      <c r="AT202" s="151"/>
      <c r="AU202" s="151"/>
      <c r="AV202" s="159"/>
      <c r="AW202" s="284"/>
      <c r="AX202" s="284"/>
      <c r="AY202" s="284"/>
      <c r="AZ202" s="244"/>
      <c r="BA202" s="252"/>
      <c r="BB202" s="244"/>
      <c r="BC202" s="252"/>
      <c r="BD202" s="244"/>
      <c r="BE202" s="252"/>
      <c r="BF202" s="461"/>
      <c r="BG202" s="151"/>
      <c r="BH202" s="151"/>
      <c r="BI202" s="252"/>
      <c r="BJ202" s="252"/>
      <c r="BK202" s="252"/>
      <c r="BL202" s="252"/>
      <c r="BM202" s="252"/>
      <c r="BN202" s="252"/>
      <c r="BO202" s="252"/>
      <c r="BP202" s="252"/>
      <c r="BQ202" s="252"/>
      <c r="BR202" s="252"/>
      <c r="BS202" s="154"/>
      <c r="BT202" s="156"/>
      <c r="BU202" s="154"/>
      <c r="BV202" s="154"/>
      <c r="BW202" s="154"/>
    </row>
    <row r="203" spans="1:75" s="110" customFormat="1">
      <c r="A203" s="92" t="s">
        <v>1056</v>
      </c>
      <c r="K203" s="151"/>
      <c r="L203" s="151"/>
      <c r="M203" s="151"/>
      <c r="N203" s="151"/>
      <c r="O203" s="151"/>
      <c r="P203" s="151"/>
      <c r="Q203" s="151"/>
      <c r="R203" s="151"/>
      <c r="S203" s="151"/>
      <c r="T203" s="151"/>
      <c r="U203" s="151"/>
      <c r="V203" s="151"/>
      <c r="W203" s="153"/>
      <c r="X203" s="154"/>
      <c r="Y203" s="151"/>
      <c r="Z203" s="151"/>
      <c r="AA203" s="151"/>
      <c r="AB203" s="158"/>
      <c r="AC203" s="154"/>
      <c r="AD203" s="276"/>
      <c r="AE203" s="293"/>
      <c r="AF203" s="220"/>
      <c r="AG203" s="220"/>
      <c r="AH203" s="151"/>
      <c r="AI203" s="230"/>
      <c r="AJ203" s="151"/>
      <c r="AK203" s="220"/>
      <c r="AL203" s="212"/>
      <c r="AM203" s="151"/>
      <c r="AN203" s="151"/>
      <c r="AO203" s="293"/>
      <c r="AP203" s="220"/>
      <c r="AQ203" s="220"/>
      <c r="AR203" s="151"/>
      <c r="AS203" s="233"/>
      <c r="AT203" s="151"/>
      <c r="AU203" s="151"/>
      <c r="AV203" s="159"/>
      <c r="AW203" s="284"/>
      <c r="AX203" s="284"/>
      <c r="AY203" s="284"/>
      <c r="AZ203" s="244"/>
      <c r="BA203" s="252"/>
      <c r="BB203" s="244"/>
      <c r="BC203" s="252"/>
      <c r="BD203" s="244"/>
      <c r="BE203" s="252"/>
      <c r="BF203" s="461"/>
      <c r="BG203" s="151"/>
      <c r="BH203" s="151"/>
      <c r="BI203" s="252"/>
      <c r="BJ203" s="252"/>
      <c r="BK203" s="252"/>
      <c r="BL203" s="252"/>
      <c r="BM203" s="252"/>
      <c r="BN203" s="252"/>
      <c r="BO203" s="252"/>
      <c r="BP203" s="252"/>
      <c r="BQ203" s="252"/>
      <c r="BR203" s="252"/>
      <c r="BS203" s="154"/>
      <c r="BT203" s="156"/>
      <c r="BU203" s="154"/>
      <c r="BV203" s="154"/>
      <c r="BW203" s="154"/>
    </row>
    <row r="204" spans="1:75" s="110" customFormat="1">
      <c r="A204" s="92" t="s">
        <v>1221</v>
      </c>
      <c r="K204" s="151"/>
      <c r="L204" s="151"/>
      <c r="M204" s="151"/>
      <c r="N204" s="151"/>
      <c r="O204" s="151"/>
      <c r="P204" s="151"/>
      <c r="Q204" s="151"/>
      <c r="R204" s="151"/>
      <c r="S204" s="151"/>
      <c r="T204" s="151"/>
      <c r="U204" s="151"/>
      <c r="V204" s="151"/>
      <c r="W204" s="153"/>
      <c r="X204" s="154"/>
      <c r="Y204" s="151"/>
      <c r="Z204" s="151"/>
      <c r="AA204" s="151"/>
      <c r="AB204" s="158"/>
      <c r="AC204" s="154"/>
      <c r="AD204" s="276"/>
      <c r="AE204" s="293"/>
      <c r="AF204" s="220"/>
      <c r="AG204" s="220"/>
      <c r="AH204" s="151"/>
      <c r="AI204" s="230"/>
      <c r="AJ204" s="151"/>
      <c r="AK204" s="220"/>
      <c r="AL204" s="212"/>
      <c r="AM204" s="151"/>
      <c r="AN204" s="151"/>
      <c r="AO204" s="293"/>
      <c r="AP204" s="220"/>
      <c r="AQ204" s="220"/>
      <c r="AR204" s="151"/>
      <c r="AS204" s="233"/>
      <c r="AT204" s="151"/>
      <c r="AU204" s="151"/>
      <c r="AV204" s="159"/>
      <c r="AW204" s="284"/>
      <c r="AX204" s="284"/>
      <c r="AY204" s="284"/>
      <c r="AZ204" s="244"/>
      <c r="BA204" s="252"/>
      <c r="BB204" s="244"/>
      <c r="BC204" s="252"/>
      <c r="BD204" s="244"/>
      <c r="BE204" s="252"/>
      <c r="BF204" s="461"/>
      <c r="BG204" s="151"/>
      <c r="BH204" s="151"/>
      <c r="BI204" s="252"/>
      <c r="BJ204" s="252"/>
      <c r="BK204" s="252"/>
      <c r="BL204" s="252"/>
      <c r="BM204" s="252"/>
      <c r="BN204" s="252"/>
      <c r="BO204" s="252"/>
      <c r="BP204" s="252"/>
      <c r="BQ204" s="252"/>
      <c r="BR204" s="252"/>
      <c r="BS204" s="154"/>
      <c r="BT204" s="156"/>
      <c r="BU204" s="154"/>
      <c r="BV204" s="154"/>
      <c r="BW204" s="154"/>
    </row>
    <row r="205" spans="1:75" s="110" customFormat="1">
      <c r="A205" s="92" t="s">
        <v>1220</v>
      </c>
      <c r="K205" s="151"/>
      <c r="L205" s="151"/>
      <c r="M205" s="151"/>
      <c r="N205" s="151"/>
      <c r="O205" s="151"/>
      <c r="P205" s="151"/>
      <c r="Q205" s="151"/>
      <c r="R205" s="151"/>
      <c r="S205" s="151"/>
      <c r="T205" s="151"/>
      <c r="U205" s="151"/>
      <c r="V205" s="151"/>
      <c r="W205" s="153"/>
      <c r="X205" s="154"/>
      <c r="Y205" s="151"/>
      <c r="Z205" s="151"/>
      <c r="AA205" s="151"/>
      <c r="AB205" s="158"/>
      <c r="AC205" s="154"/>
      <c r="AD205" s="276"/>
      <c r="AE205" s="293"/>
      <c r="AF205" s="220"/>
      <c r="AG205" s="220"/>
      <c r="AH205" s="151"/>
      <c r="AI205" s="230"/>
      <c r="AJ205" s="151"/>
      <c r="AK205" s="220"/>
      <c r="AL205" s="212"/>
      <c r="AM205" s="151"/>
      <c r="AN205" s="151"/>
      <c r="AO205" s="293"/>
      <c r="AP205" s="220"/>
      <c r="AQ205" s="220"/>
      <c r="AR205" s="151"/>
      <c r="AS205" s="233"/>
      <c r="AT205" s="151"/>
      <c r="AU205" s="151"/>
      <c r="AV205" s="159"/>
      <c r="AW205" s="284"/>
      <c r="AX205" s="284"/>
      <c r="AY205" s="284"/>
      <c r="AZ205" s="244"/>
      <c r="BA205" s="252"/>
      <c r="BB205" s="244"/>
      <c r="BC205" s="252"/>
      <c r="BD205" s="244"/>
      <c r="BE205" s="252"/>
      <c r="BF205" s="461"/>
      <c r="BG205" s="151"/>
      <c r="BH205" s="151"/>
      <c r="BI205" s="252"/>
      <c r="BJ205" s="252"/>
      <c r="BK205" s="252"/>
      <c r="BL205" s="252"/>
      <c r="BM205" s="252"/>
      <c r="BN205" s="252"/>
      <c r="BO205" s="252"/>
      <c r="BP205" s="252"/>
      <c r="BQ205" s="252"/>
      <c r="BR205" s="252"/>
      <c r="BS205" s="154"/>
      <c r="BT205" s="156"/>
      <c r="BU205" s="154"/>
      <c r="BV205" s="154"/>
      <c r="BW205" s="154"/>
    </row>
    <row r="206" spans="1:75" s="110" customFormat="1">
      <c r="A206" s="92" t="s">
        <v>1219</v>
      </c>
      <c r="K206" s="151"/>
      <c r="L206" s="151"/>
      <c r="M206" s="151"/>
      <c r="N206" s="151"/>
      <c r="O206" s="151"/>
      <c r="P206" s="151"/>
      <c r="Q206" s="151"/>
      <c r="R206" s="151"/>
      <c r="S206" s="151"/>
      <c r="T206" s="151"/>
      <c r="U206" s="151"/>
      <c r="V206" s="151"/>
      <c r="W206" s="153"/>
      <c r="X206" s="154"/>
      <c r="Y206" s="151"/>
      <c r="Z206" s="151"/>
      <c r="AA206" s="151"/>
      <c r="AB206" s="158"/>
      <c r="AC206" s="154"/>
      <c r="AD206" s="276"/>
      <c r="AE206" s="293"/>
      <c r="AF206" s="220"/>
      <c r="AG206" s="220"/>
      <c r="AH206" s="151"/>
      <c r="AI206" s="230"/>
      <c r="AJ206" s="151"/>
      <c r="AK206" s="220"/>
      <c r="AL206" s="212"/>
      <c r="AM206" s="151"/>
      <c r="AN206" s="151"/>
      <c r="AO206" s="293"/>
      <c r="AP206" s="220"/>
      <c r="AQ206" s="220"/>
      <c r="AR206" s="151"/>
      <c r="AS206" s="233"/>
      <c r="AT206" s="151"/>
      <c r="AU206" s="151"/>
      <c r="AV206" s="159"/>
      <c r="AW206" s="284"/>
      <c r="AX206" s="284"/>
      <c r="AY206" s="284"/>
      <c r="AZ206" s="244"/>
      <c r="BA206" s="252"/>
      <c r="BB206" s="244"/>
      <c r="BC206" s="252"/>
      <c r="BD206" s="244"/>
      <c r="BE206" s="252"/>
      <c r="BF206" s="461"/>
      <c r="BG206" s="151"/>
      <c r="BH206" s="151"/>
      <c r="BI206" s="252"/>
      <c r="BJ206" s="252"/>
      <c r="BK206" s="252"/>
      <c r="BL206" s="252"/>
      <c r="BM206" s="252"/>
      <c r="BN206" s="252"/>
      <c r="BO206" s="252"/>
      <c r="BP206" s="252"/>
      <c r="BQ206" s="252"/>
      <c r="BR206" s="252"/>
      <c r="BS206" s="154"/>
      <c r="BT206" s="156"/>
      <c r="BU206" s="154"/>
      <c r="BV206" s="154"/>
      <c r="BW206" s="154"/>
    </row>
    <row r="207" spans="1:75" s="110" customFormat="1">
      <c r="A207" s="92" t="s">
        <v>1215</v>
      </c>
      <c r="K207" s="151"/>
      <c r="L207" s="151"/>
      <c r="M207" s="151"/>
      <c r="N207" s="151"/>
      <c r="O207" s="151"/>
      <c r="P207" s="151"/>
      <c r="Q207" s="151"/>
      <c r="R207" s="151"/>
      <c r="S207" s="151"/>
      <c r="T207" s="151"/>
      <c r="U207" s="151"/>
      <c r="V207" s="151"/>
      <c r="W207" s="153"/>
      <c r="X207" s="154"/>
      <c r="Y207" s="151"/>
      <c r="Z207" s="151"/>
      <c r="AA207" s="151"/>
      <c r="AB207" s="158"/>
      <c r="AC207" s="154"/>
      <c r="AD207" s="276"/>
      <c r="AE207" s="293"/>
      <c r="AF207" s="220"/>
      <c r="AG207" s="220"/>
      <c r="AH207" s="151"/>
      <c r="AI207" s="230"/>
      <c r="AJ207" s="151"/>
      <c r="AK207" s="220"/>
      <c r="AL207" s="212"/>
      <c r="AM207" s="151"/>
      <c r="AN207" s="151"/>
      <c r="AO207" s="293"/>
      <c r="AP207" s="220"/>
      <c r="AQ207" s="220"/>
      <c r="AR207" s="151"/>
      <c r="AS207" s="233"/>
      <c r="AT207" s="151"/>
      <c r="AU207" s="151"/>
      <c r="AV207" s="159"/>
      <c r="AW207" s="284"/>
      <c r="AX207" s="284"/>
      <c r="AY207" s="284"/>
      <c r="AZ207" s="244"/>
      <c r="BA207" s="252"/>
      <c r="BB207" s="244"/>
      <c r="BC207" s="252"/>
      <c r="BD207" s="244"/>
      <c r="BE207" s="252"/>
      <c r="BF207" s="461"/>
      <c r="BG207" s="151"/>
      <c r="BH207" s="151"/>
      <c r="BI207" s="252"/>
      <c r="BJ207" s="252"/>
      <c r="BK207" s="252"/>
      <c r="BL207" s="252"/>
      <c r="BM207" s="252"/>
      <c r="BN207" s="252"/>
      <c r="BO207" s="252"/>
      <c r="BP207" s="252"/>
      <c r="BQ207" s="252"/>
      <c r="BR207" s="252"/>
      <c r="BS207" s="154"/>
      <c r="BT207" s="156"/>
      <c r="BU207" s="154"/>
      <c r="BV207" s="154"/>
      <c r="BW207" s="154"/>
    </row>
    <row r="208" spans="1:75" s="110" customFormat="1">
      <c r="A208" s="92" t="s">
        <v>1218</v>
      </c>
      <c r="K208" s="151"/>
      <c r="L208" s="151"/>
      <c r="M208" s="151"/>
      <c r="N208" s="151"/>
      <c r="O208" s="151"/>
      <c r="P208" s="151"/>
      <c r="Q208" s="151"/>
      <c r="R208" s="151"/>
      <c r="S208" s="151"/>
      <c r="T208" s="151"/>
      <c r="U208" s="151"/>
      <c r="V208" s="151"/>
      <c r="W208" s="153"/>
      <c r="X208" s="154"/>
      <c r="Y208" s="151"/>
      <c r="Z208" s="151"/>
      <c r="AA208" s="151"/>
      <c r="AB208" s="158"/>
      <c r="AC208" s="154"/>
      <c r="AD208" s="276"/>
      <c r="AE208" s="293"/>
      <c r="AF208" s="220"/>
      <c r="AG208" s="220"/>
      <c r="AH208" s="151"/>
      <c r="AI208" s="230"/>
      <c r="AJ208" s="151"/>
      <c r="AK208" s="220"/>
      <c r="AL208" s="212"/>
      <c r="AM208" s="151"/>
      <c r="AN208" s="151"/>
      <c r="AO208" s="293"/>
      <c r="AP208" s="220"/>
      <c r="AQ208" s="220"/>
      <c r="AR208" s="151"/>
      <c r="AS208" s="233"/>
      <c r="AT208" s="151"/>
      <c r="AU208" s="151"/>
      <c r="AV208" s="159"/>
      <c r="AW208" s="284"/>
      <c r="AX208" s="284"/>
      <c r="AY208" s="284"/>
      <c r="AZ208" s="244"/>
      <c r="BA208" s="252"/>
      <c r="BB208" s="244"/>
      <c r="BC208" s="252"/>
      <c r="BD208" s="244"/>
      <c r="BE208" s="252"/>
      <c r="BF208" s="461"/>
      <c r="BG208" s="151"/>
      <c r="BH208" s="151"/>
      <c r="BI208" s="252"/>
      <c r="BJ208" s="252"/>
      <c r="BK208" s="252"/>
      <c r="BL208" s="252"/>
      <c r="BM208" s="252"/>
      <c r="BN208" s="252"/>
      <c r="BO208" s="252"/>
      <c r="BP208" s="252"/>
      <c r="BQ208" s="252"/>
      <c r="BR208" s="252"/>
      <c r="BS208" s="154"/>
      <c r="BT208" s="156"/>
      <c r="BU208" s="154"/>
      <c r="BV208" s="154"/>
      <c r="BW208" s="154"/>
    </row>
    <row r="209" spans="1:75" s="110" customFormat="1">
      <c r="A209" s="92" t="s">
        <v>1216</v>
      </c>
      <c r="K209" s="151"/>
      <c r="L209" s="151"/>
      <c r="M209" s="151"/>
      <c r="N209" s="151"/>
      <c r="O209" s="151"/>
      <c r="P209" s="151"/>
      <c r="Q209" s="151"/>
      <c r="R209" s="151"/>
      <c r="S209" s="151"/>
      <c r="T209" s="151"/>
      <c r="U209" s="151"/>
      <c r="V209" s="151"/>
      <c r="W209" s="153"/>
      <c r="X209" s="154"/>
      <c r="Y209" s="151"/>
      <c r="Z209" s="151"/>
      <c r="AA209" s="151"/>
      <c r="AB209" s="158"/>
      <c r="AC209" s="154"/>
      <c r="AD209" s="276"/>
      <c r="AE209" s="293"/>
      <c r="AF209" s="220"/>
      <c r="AG209" s="220"/>
      <c r="AH209" s="151"/>
      <c r="AI209" s="230"/>
      <c r="AJ209" s="151"/>
      <c r="AK209" s="220"/>
      <c r="AL209" s="212"/>
      <c r="AM209" s="151"/>
      <c r="AN209" s="151"/>
      <c r="AO209" s="293"/>
      <c r="AP209" s="220"/>
      <c r="AQ209" s="220"/>
      <c r="AR209" s="151"/>
      <c r="AS209" s="233"/>
      <c r="AT209" s="151"/>
      <c r="AU209" s="151"/>
      <c r="AV209" s="159"/>
      <c r="AW209" s="284"/>
      <c r="AX209" s="284"/>
      <c r="AY209" s="284"/>
      <c r="AZ209" s="244"/>
      <c r="BA209" s="252"/>
      <c r="BB209" s="244"/>
      <c r="BC209" s="252"/>
      <c r="BD209" s="244"/>
      <c r="BE209" s="252"/>
      <c r="BF209" s="461"/>
      <c r="BG209" s="151"/>
      <c r="BH209" s="151"/>
      <c r="BI209" s="252"/>
      <c r="BJ209" s="252"/>
      <c r="BK209" s="252"/>
      <c r="BL209" s="252"/>
      <c r="BM209" s="252"/>
      <c r="BN209" s="252"/>
      <c r="BO209" s="252"/>
      <c r="BP209" s="252"/>
      <c r="BQ209" s="252"/>
      <c r="BR209" s="252"/>
      <c r="BS209" s="154"/>
      <c r="BT209" s="156"/>
      <c r="BU209" s="154"/>
      <c r="BV209" s="154"/>
      <c r="BW209" s="154"/>
    </row>
    <row r="210" spans="1:75" s="110" customFormat="1">
      <c r="A210" s="110" t="s">
        <v>1217</v>
      </c>
      <c r="K210" s="151"/>
      <c r="L210" s="151"/>
      <c r="M210" s="151"/>
      <c r="N210" s="151"/>
      <c r="O210" s="151"/>
      <c r="P210" s="151"/>
      <c r="Q210" s="151"/>
      <c r="R210" s="151"/>
      <c r="S210" s="151"/>
      <c r="T210" s="151"/>
      <c r="U210" s="151"/>
      <c r="V210" s="151"/>
      <c r="W210" s="153"/>
      <c r="X210" s="154"/>
      <c r="Y210" s="151"/>
      <c r="Z210" s="151"/>
      <c r="AA210" s="151"/>
      <c r="AB210" s="158"/>
      <c r="AC210" s="154"/>
      <c r="AD210" s="276"/>
      <c r="AE210" s="293"/>
      <c r="AF210" s="220"/>
      <c r="AG210" s="220"/>
      <c r="AH210" s="151"/>
      <c r="AI210" s="230"/>
      <c r="AJ210" s="151"/>
      <c r="AK210" s="220"/>
      <c r="AL210" s="212"/>
      <c r="AM210" s="151"/>
      <c r="AN210" s="151"/>
      <c r="AO210" s="293"/>
      <c r="AP210" s="220"/>
      <c r="AQ210" s="220"/>
      <c r="AR210" s="151"/>
      <c r="AS210" s="233"/>
      <c r="AT210" s="151"/>
      <c r="AU210" s="151"/>
      <c r="AV210" s="159"/>
      <c r="AW210" s="284"/>
      <c r="AX210" s="284"/>
      <c r="AY210" s="284"/>
      <c r="AZ210" s="244"/>
      <c r="BA210" s="252"/>
      <c r="BB210" s="244"/>
      <c r="BC210" s="252"/>
      <c r="BD210" s="244"/>
      <c r="BE210" s="252"/>
      <c r="BF210" s="461"/>
      <c r="BG210" s="151"/>
      <c r="BH210" s="151"/>
      <c r="BI210" s="252"/>
      <c r="BJ210" s="252"/>
      <c r="BK210" s="252"/>
      <c r="BL210" s="252"/>
      <c r="BM210" s="252"/>
      <c r="BN210" s="252"/>
      <c r="BO210" s="252"/>
      <c r="BP210" s="252"/>
      <c r="BQ210" s="252"/>
      <c r="BR210" s="252"/>
      <c r="BS210" s="154"/>
      <c r="BT210" s="156"/>
      <c r="BU210" s="154"/>
      <c r="BV210" s="154"/>
      <c r="BW210" s="154"/>
    </row>
    <row r="211" spans="1:75">
      <c r="A211" s="162"/>
      <c r="X211" s="166"/>
      <c r="AB211" s="167"/>
      <c r="AC211" s="166"/>
      <c r="AV211" s="168"/>
      <c r="AZ211" s="245"/>
      <c r="BB211" s="245"/>
      <c r="BD211" s="245"/>
      <c r="BS211" s="166"/>
      <c r="BU211" s="166"/>
      <c r="BV211" s="166"/>
      <c r="BW211" s="166"/>
    </row>
    <row r="212" spans="1:75">
      <c r="X212" s="166"/>
      <c r="AB212" s="167"/>
      <c r="AC212" s="166"/>
      <c r="AV212" s="168"/>
      <c r="AZ212" s="245"/>
      <c r="BB212" s="245"/>
      <c r="BD212" s="245"/>
      <c r="BS212" s="166"/>
      <c r="BU212" s="166"/>
      <c r="BV212" s="166"/>
      <c r="BW212" s="166"/>
    </row>
    <row r="213" spans="1:75">
      <c r="X213" s="166"/>
      <c r="AB213" s="167"/>
      <c r="AC213" s="166"/>
      <c r="AV213" s="168"/>
      <c r="AZ213" s="245"/>
      <c r="BB213" s="245"/>
      <c r="BD213" s="245"/>
      <c r="BS213" s="166"/>
      <c r="BU213" s="166"/>
      <c r="BV213" s="166"/>
      <c r="BW213" s="166"/>
    </row>
    <row r="214" spans="1:75">
      <c r="X214" s="166"/>
      <c r="AB214" s="167"/>
      <c r="AC214" s="166"/>
      <c r="AV214" s="168"/>
      <c r="AZ214" s="245"/>
      <c r="BB214" s="245"/>
      <c r="BD214" s="245"/>
      <c r="BS214" s="166"/>
      <c r="BU214" s="166"/>
      <c r="BV214" s="166"/>
      <c r="BW214" s="166"/>
    </row>
    <row r="215" spans="1:75">
      <c r="X215" s="166"/>
      <c r="AB215" s="167"/>
      <c r="AC215" s="166"/>
      <c r="AV215" s="168"/>
      <c r="AZ215" s="245"/>
      <c r="BB215" s="245"/>
      <c r="BD215" s="245"/>
      <c r="BS215" s="166"/>
      <c r="BU215" s="166"/>
      <c r="BV215" s="166"/>
      <c r="BW215" s="166"/>
    </row>
    <row r="216" spans="1:75">
      <c r="BU216" s="166"/>
    </row>
  </sheetData>
  <conditionalFormatting sqref="AT176:AT194">
    <cfRule type="expression" dxfId="85" priority="68" stopIfTrue="1">
      <formula>"$AL4=$CC$1"</formula>
    </cfRule>
  </conditionalFormatting>
  <conditionalFormatting sqref="AT4:AT6">
    <cfRule type="expression" dxfId="84" priority="66" stopIfTrue="1">
      <formula>"$AL4=$CC$1"</formula>
    </cfRule>
  </conditionalFormatting>
  <conditionalFormatting sqref="AT6 AT8:AT10 AT12:AT13 AT16">
    <cfRule type="expression" dxfId="83" priority="63" stopIfTrue="1">
      <formula>"$AL4=$CC$1"</formula>
    </cfRule>
  </conditionalFormatting>
  <conditionalFormatting sqref="AT16 AT21">
    <cfRule type="expression" dxfId="82" priority="65" stopIfTrue="1">
      <formula>"$AL4=$CC$1"</formula>
    </cfRule>
  </conditionalFormatting>
  <conditionalFormatting sqref="AT23">
    <cfRule type="expression" dxfId="81" priority="64" stopIfTrue="1">
      <formula>"$AL4=$CC$1"</formula>
    </cfRule>
  </conditionalFormatting>
  <conditionalFormatting sqref="AT31">
    <cfRule type="expression" dxfId="80" priority="62" stopIfTrue="1">
      <formula>"$AL4=$CC$1"</formula>
    </cfRule>
  </conditionalFormatting>
  <conditionalFormatting sqref="AT13">
    <cfRule type="expression" dxfId="79" priority="61" stopIfTrue="1">
      <formula>"$AL4=$CC$1"</formula>
    </cfRule>
  </conditionalFormatting>
  <conditionalFormatting sqref="AT11:AT13">
    <cfRule type="expression" dxfId="78" priority="60" stopIfTrue="1">
      <formula>"$AL4=$CC$1"</formula>
    </cfRule>
  </conditionalFormatting>
  <conditionalFormatting sqref="AT15:AT16">
    <cfRule type="expression" dxfId="77" priority="59" stopIfTrue="1">
      <formula>"$AL4=$CC$1"</formula>
    </cfRule>
  </conditionalFormatting>
  <conditionalFormatting sqref="AT15:AT16">
    <cfRule type="expression" dxfId="76" priority="58" stopIfTrue="1">
      <formula>"$AL4=$CC$1"</formula>
    </cfRule>
  </conditionalFormatting>
  <conditionalFormatting sqref="AT15:AT16">
    <cfRule type="expression" dxfId="75" priority="57" stopIfTrue="1">
      <formula>"$AL4=$CC$1"</formula>
    </cfRule>
  </conditionalFormatting>
  <conditionalFormatting sqref="AT17">
    <cfRule type="expression" dxfId="74" priority="55" stopIfTrue="1">
      <formula>"$AL4=$CC$1"</formula>
    </cfRule>
  </conditionalFormatting>
  <conditionalFormatting sqref="AT17">
    <cfRule type="expression" dxfId="73" priority="56" stopIfTrue="1">
      <formula>"$AL4=$CC$1"</formula>
    </cfRule>
  </conditionalFormatting>
  <conditionalFormatting sqref="AT17">
    <cfRule type="expression" dxfId="72" priority="54" stopIfTrue="1">
      <formula>"$AL4=$CC$1"</formula>
    </cfRule>
  </conditionalFormatting>
  <conditionalFormatting sqref="AT17">
    <cfRule type="expression" dxfId="71" priority="53" stopIfTrue="1">
      <formula>"$AL4=$CC$1"</formula>
    </cfRule>
  </conditionalFormatting>
  <conditionalFormatting sqref="AT17">
    <cfRule type="expression" dxfId="70" priority="52" stopIfTrue="1">
      <formula>"$AL4=$CC$1"</formula>
    </cfRule>
  </conditionalFormatting>
  <conditionalFormatting sqref="AT18">
    <cfRule type="expression" dxfId="69" priority="50" stopIfTrue="1">
      <formula>"$AL4=$CC$1"</formula>
    </cfRule>
  </conditionalFormatting>
  <conditionalFormatting sqref="AT18">
    <cfRule type="expression" dxfId="68" priority="51" stopIfTrue="1">
      <formula>"$AL4=$CC$1"</formula>
    </cfRule>
  </conditionalFormatting>
  <conditionalFormatting sqref="AT18">
    <cfRule type="expression" dxfId="67" priority="49" stopIfTrue="1">
      <formula>"$AL4=$CC$1"</formula>
    </cfRule>
  </conditionalFormatting>
  <conditionalFormatting sqref="AT18">
    <cfRule type="expression" dxfId="66" priority="48" stopIfTrue="1">
      <formula>"$AL4=$CC$1"</formula>
    </cfRule>
  </conditionalFormatting>
  <conditionalFormatting sqref="AT18">
    <cfRule type="expression" dxfId="65" priority="47" stopIfTrue="1">
      <formula>"$AL4=$CC$1"</formula>
    </cfRule>
  </conditionalFormatting>
  <conditionalFormatting sqref="AT19">
    <cfRule type="expression" dxfId="64" priority="45" stopIfTrue="1">
      <formula>"$AL4=$CC$1"</formula>
    </cfRule>
  </conditionalFormatting>
  <conditionalFormatting sqref="AT19">
    <cfRule type="expression" dxfId="63" priority="46" stopIfTrue="1">
      <formula>"$AL4=$CC$1"</formula>
    </cfRule>
  </conditionalFormatting>
  <conditionalFormatting sqref="AT19">
    <cfRule type="expression" dxfId="62" priority="44" stopIfTrue="1">
      <formula>"$AL4=$CC$1"</formula>
    </cfRule>
  </conditionalFormatting>
  <conditionalFormatting sqref="AT19">
    <cfRule type="expression" dxfId="61" priority="43" stopIfTrue="1">
      <formula>"$AL4=$CC$1"</formula>
    </cfRule>
  </conditionalFormatting>
  <conditionalFormatting sqref="AT19">
    <cfRule type="expression" dxfId="60" priority="42" stopIfTrue="1">
      <formula>"$AL4=$CC$1"</formula>
    </cfRule>
  </conditionalFormatting>
  <conditionalFormatting sqref="AT20:AT21">
    <cfRule type="expression" dxfId="59" priority="40" stopIfTrue="1">
      <formula>"$AL4=$CC$1"</formula>
    </cfRule>
  </conditionalFormatting>
  <conditionalFormatting sqref="AT20:AT21">
    <cfRule type="expression" dxfId="58" priority="41" stopIfTrue="1">
      <formula>"$AL4=$CC$1"</formula>
    </cfRule>
  </conditionalFormatting>
  <conditionalFormatting sqref="AT20:AT21">
    <cfRule type="expression" dxfId="57" priority="39" stopIfTrue="1">
      <formula>"$AL4=$CC$1"</formula>
    </cfRule>
  </conditionalFormatting>
  <conditionalFormatting sqref="AT20:AT21">
    <cfRule type="expression" dxfId="56" priority="38" stopIfTrue="1">
      <formula>"$AL4=$CC$1"</formula>
    </cfRule>
  </conditionalFormatting>
  <conditionalFormatting sqref="AT20:AT21">
    <cfRule type="expression" dxfId="55" priority="37" stopIfTrue="1">
      <formula>"$AL4=$CC$1"</formula>
    </cfRule>
  </conditionalFormatting>
  <conditionalFormatting sqref="AT22:AT23">
    <cfRule type="expression" dxfId="54" priority="36" stopIfTrue="1">
      <formula>"$AL4=$CC$1"</formula>
    </cfRule>
  </conditionalFormatting>
  <conditionalFormatting sqref="AT22:AT23">
    <cfRule type="expression" dxfId="53" priority="34" stopIfTrue="1">
      <formula>"$AL4=$CC$1"</formula>
    </cfRule>
  </conditionalFormatting>
  <conditionalFormatting sqref="AT22:AT23">
    <cfRule type="expression" dxfId="52" priority="35" stopIfTrue="1">
      <formula>"$AL4=$CC$1"</formula>
    </cfRule>
  </conditionalFormatting>
  <conditionalFormatting sqref="AT22:AT23">
    <cfRule type="expression" dxfId="51" priority="33" stopIfTrue="1">
      <formula>"$AL4=$CC$1"</formula>
    </cfRule>
  </conditionalFormatting>
  <conditionalFormatting sqref="AT22:AT23">
    <cfRule type="expression" dxfId="50" priority="32" stopIfTrue="1">
      <formula>"$AL4=$CC$1"</formula>
    </cfRule>
  </conditionalFormatting>
  <conditionalFormatting sqref="AT22:AT23">
    <cfRule type="expression" dxfId="49" priority="31" stopIfTrue="1">
      <formula>"$AL4=$CC$1"</formula>
    </cfRule>
  </conditionalFormatting>
  <conditionalFormatting sqref="AT24">
    <cfRule type="expression" dxfId="48" priority="30" stopIfTrue="1">
      <formula>"$AL4=$CC$1"</formula>
    </cfRule>
  </conditionalFormatting>
  <conditionalFormatting sqref="AT24">
    <cfRule type="expression" dxfId="47" priority="29" stopIfTrue="1">
      <formula>"$AL4=$CC$1"</formula>
    </cfRule>
  </conditionalFormatting>
  <conditionalFormatting sqref="AT24">
    <cfRule type="expression" dxfId="46" priority="27" stopIfTrue="1">
      <formula>"$AL4=$CC$1"</formula>
    </cfRule>
  </conditionalFormatting>
  <conditionalFormatting sqref="AT24">
    <cfRule type="expression" dxfId="45" priority="28" stopIfTrue="1">
      <formula>"$AL4=$CC$1"</formula>
    </cfRule>
  </conditionalFormatting>
  <conditionalFormatting sqref="AT24">
    <cfRule type="expression" dxfId="44" priority="26" stopIfTrue="1">
      <formula>"$AL4=$CC$1"</formula>
    </cfRule>
  </conditionalFormatting>
  <conditionalFormatting sqref="AT24">
    <cfRule type="expression" dxfId="43" priority="25" stopIfTrue="1">
      <formula>"$AL4=$CC$1"</formula>
    </cfRule>
  </conditionalFormatting>
  <conditionalFormatting sqref="AT24">
    <cfRule type="expression" dxfId="42" priority="24" stopIfTrue="1">
      <formula>"$AL4=$CC$1"</formula>
    </cfRule>
  </conditionalFormatting>
  <conditionalFormatting sqref="AT25:AT31">
    <cfRule type="expression" dxfId="41" priority="23" stopIfTrue="1">
      <formula>"$AL4=$CC$1"</formula>
    </cfRule>
  </conditionalFormatting>
  <conditionalFormatting sqref="AT25:AT31">
    <cfRule type="expression" dxfId="40" priority="22" stopIfTrue="1">
      <formula>"$AL4=$CC$1"</formula>
    </cfRule>
  </conditionalFormatting>
  <conditionalFormatting sqref="AT25:AT31">
    <cfRule type="expression" dxfId="39" priority="20" stopIfTrue="1">
      <formula>"$AL4=$CC$1"</formula>
    </cfRule>
  </conditionalFormatting>
  <conditionalFormatting sqref="AT25:AT31">
    <cfRule type="expression" dxfId="38" priority="21" stopIfTrue="1">
      <formula>"$AL4=$CC$1"</formula>
    </cfRule>
  </conditionalFormatting>
  <conditionalFormatting sqref="AT25:AT31">
    <cfRule type="expression" dxfId="37" priority="19" stopIfTrue="1">
      <formula>"$AL4=$CC$1"</formula>
    </cfRule>
  </conditionalFormatting>
  <conditionalFormatting sqref="AT25:AT31">
    <cfRule type="expression" dxfId="36" priority="18" stopIfTrue="1">
      <formula>"$AL4=$CC$1"</formula>
    </cfRule>
  </conditionalFormatting>
  <conditionalFormatting sqref="AT25:AT31">
    <cfRule type="expression" dxfId="35" priority="17" stopIfTrue="1">
      <formula>"$AL4=$CC$1"</formula>
    </cfRule>
  </conditionalFormatting>
  <conditionalFormatting sqref="AT33">
    <cfRule type="expression" dxfId="34" priority="16" stopIfTrue="1">
      <formula>"$AL4=$CC$1"</formula>
    </cfRule>
  </conditionalFormatting>
  <conditionalFormatting sqref="AT33">
    <cfRule type="expression" dxfId="33" priority="15" stopIfTrue="1">
      <formula>"$AL4=$CC$1"</formula>
    </cfRule>
  </conditionalFormatting>
  <conditionalFormatting sqref="AT33">
    <cfRule type="expression" dxfId="32" priority="13" stopIfTrue="1">
      <formula>"$AL4=$CC$1"</formula>
    </cfRule>
  </conditionalFormatting>
  <conditionalFormatting sqref="AT33">
    <cfRule type="expression" dxfId="31" priority="14" stopIfTrue="1">
      <formula>"$AL4=$CC$1"</formula>
    </cfRule>
  </conditionalFormatting>
  <conditionalFormatting sqref="AT33">
    <cfRule type="expression" dxfId="30" priority="12" stopIfTrue="1">
      <formula>"$AL4=$CC$1"</formula>
    </cfRule>
  </conditionalFormatting>
  <conditionalFormatting sqref="AT33">
    <cfRule type="expression" dxfId="29" priority="11" stopIfTrue="1">
      <formula>"$AL4=$CC$1"</formula>
    </cfRule>
  </conditionalFormatting>
  <conditionalFormatting sqref="AT33">
    <cfRule type="expression" dxfId="28" priority="10" stopIfTrue="1">
      <formula>"$AL4=$CC$1"</formula>
    </cfRule>
  </conditionalFormatting>
  <conditionalFormatting sqref="AT32">
    <cfRule type="expression" dxfId="27" priority="9" stopIfTrue="1">
      <formula>"$AL4=$CC$1"</formula>
    </cfRule>
  </conditionalFormatting>
  <conditionalFormatting sqref="AT32">
    <cfRule type="expression" dxfId="26" priority="8" stopIfTrue="1">
      <formula>"$AL4=$CC$1"</formula>
    </cfRule>
  </conditionalFormatting>
  <conditionalFormatting sqref="AT32">
    <cfRule type="expression" dxfId="25" priority="6" stopIfTrue="1">
      <formula>"$AL4=$CC$1"</formula>
    </cfRule>
  </conditionalFormatting>
  <conditionalFormatting sqref="AT32">
    <cfRule type="expression" dxfId="24" priority="7" stopIfTrue="1">
      <formula>"$AL4=$CC$1"</formula>
    </cfRule>
  </conditionalFormatting>
  <conditionalFormatting sqref="AT32">
    <cfRule type="expression" dxfId="23" priority="5" stopIfTrue="1">
      <formula>"$AL4=$CC$1"</formula>
    </cfRule>
  </conditionalFormatting>
  <conditionalFormatting sqref="AT32">
    <cfRule type="expression" dxfId="22" priority="4" stopIfTrue="1">
      <formula>"$AL4=$CC$1"</formula>
    </cfRule>
  </conditionalFormatting>
  <conditionalFormatting sqref="AT32">
    <cfRule type="expression" dxfId="21" priority="3" stopIfTrue="1">
      <formula>"$AL4=$CC$1"</formula>
    </cfRule>
  </conditionalFormatting>
  <conditionalFormatting sqref="AT7">
    <cfRule type="expression" dxfId="20" priority="2" stopIfTrue="1">
      <formula>"$AL4=$CC$1"</formula>
    </cfRule>
  </conditionalFormatting>
  <conditionalFormatting sqref="AT7">
    <cfRule type="expression" dxfId="19" priority="1" stopIfTrue="1">
      <formula>"$AL4=$CC$1"</formula>
    </cfRule>
  </conditionalFormatting>
  <pageMargins left="0.7" right="0.7" top="0.75" bottom="0.75" header="0.3" footer="0.3"/>
  <pageSetup paperSize="9" orientation="portrait" verticalDpi="0" r:id="rId1"/>
  <ignoredErrors>
    <ignoredError sqref="L4:L5 L6:N6 M4:N5 L7:N8 L10:N11 L15:N16 L19:N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78"/>
  <sheetViews>
    <sheetView workbookViewId="0">
      <selection activeCell="B2" sqref="B2"/>
    </sheetView>
  </sheetViews>
  <sheetFormatPr defaultRowHeight="15"/>
  <cols>
    <col min="1" max="1" width="3.7109375" style="194" customWidth="1"/>
    <col min="2" max="2" width="26.5703125" style="194" customWidth="1"/>
    <col min="3" max="3" width="11.140625" style="194" customWidth="1"/>
    <col min="4" max="4" width="9.140625" style="194"/>
    <col min="5" max="5" width="8.140625" style="194" customWidth="1"/>
    <col min="6" max="6" width="4.140625" style="194" customWidth="1"/>
    <col min="7" max="7" width="14.28515625" style="194" customWidth="1"/>
    <col min="8" max="8" width="9.140625" style="194"/>
    <col min="9" max="9" width="8.140625" style="194" customWidth="1"/>
    <col min="10" max="10" width="5.5703125" style="194" customWidth="1"/>
    <col min="11" max="11" width="11.140625" style="194" customWidth="1"/>
    <col min="12" max="12" width="9.140625" style="194"/>
    <col min="13" max="13" width="8.140625" style="194" customWidth="1"/>
    <col min="14" max="14" width="5.5703125" style="194" customWidth="1"/>
    <col min="15" max="15" width="11.140625" style="194" customWidth="1"/>
    <col min="16" max="16" width="9.140625" style="194"/>
    <col min="17" max="17" width="8.140625" style="194" customWidth="1"/>
    <col min="18" max="18" width="5.5703125" style="194" customWidth="1"/>
    <col min="19" max="19" width="11.140625" style="194" customWidth="1"/>
    <col min="20" max="20" width="9.140625" style="194"/>
    <col min="21" max="21" width="8.140625" style="194" customWidth="1"/>
    <col min="22" max="22" width="5.5703125" style="194" customWidth="1"/>
    <col min="23" max="23" width="11.140625" style="194" customWidth="1"/>
    <col min="24" max="24" width="9.140625" style="194"/>
    <col min="25" max="25" width="8.140625" style="194" customWidth="1"/>
    <col min="26" max="26" width="5.5703125" style="194" customWidth="1"/>
    <col min="27" max="27" width="11.140625" style="194" customWidth="1"/>
    <col min="28" max="28" width="9.140625" style="194"/>
    <col min="29" max="29" width="8.140625" style="194" customWidth="1"/>
    <col min="30" max="30" width="5.5703125" style="194" customWidth="1"/>
    <col min="31" max="31" width="11.140625" style="194" customWidth="1"/>
    <col min="32" max="33" width="9.140625" style="194"/>
    <col min="34" max="34" width="5.5703125" style="194" customWidth="1"/>
    <col min="35" max="16384" width="9.140625" style="194"/>
  </cols>
  <sheetData>
    <row r="1" spans="2:35" ht="15.75">
      <c r="K1" s="175"/>
      <c r="O1" s="175"/>
      <c r="S1" s="175"/>
      <c r="AA1" s="175"/>
      <c r="AE1" s="175"/>
    </row>
    <row r="2" spans="2:35" ht="15.75">
      <c r="B2" s="170" t="s">
        <v>1059</v>
      </c>
      <c r="C2" s="175"/>
      <c r="D2" s="172"/>
      <c r="E2" s="172"/>
      <c r="F2" s="172"/>
      <c r="G2" s="172"/>
      <c r="H2" s="174"/>
      <c r="I2" s="172"/>
      <c r="J2" s="172"/>
      <c r="K2" s="175"/>
      <c r="L2" s="172"/>
      <c r="M2" s="172"/>
      <c r="N2" s="172"/>
      <c r="O2" s="175"/>
      <c r="P2" s="172"/>
      <c r="Q2" s="172"/>
      <c r="R2" s="172"/>
      <c r="S2" s="175"/>
      <c r="T2" s="172"/>
      <c r="U2" s="172"/>
      <c r="V2" s="172"/>
      <c r="W2" s="172"/>
      <c r="X2" s="172"/>
      <c r="Y2" s="172"/>
      <c r="Z2" s="172"/>
      <c r="AA2" s="175"/>
      <c r="AB2" s="172"/>
      <c r="AC2" s="172"/>
      <c r="AD2" s="172"/>
      <c r="AE2" s="175"/>
      <c r="AF2" s="172"/>
      <c r="AG2" s="172"/>
    </row>
    <row r="3" spans="2:35" ht="15.75">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row>
    <row r="4" spans="2:35" ht="15.75">
      <c r="B4" s="299"/>
      <c r="C4" s="300" t="s">
        <v>107</v>
      </c>
      <c r="D4" s="301"/>
      <c r="E4" s="301"/>
      <c r="F4" s="302"/>
      <c r="G4" s="301" t="s">
        <v>84</v>
      </c>
      <c r="H4" s="301"/>
      <c r="I4" s="301"/>
      <c r="J4" s="301"/>
      <c r="K4" s="300" t="s">
        <v>248</v>
      </c>
      <c r="L4" s="301"/>
      <c r="M4" s="301"/>
      <c r="N4" s="302"/>
      <c r="O4" s="301" t="s">
        <v>235</v>
      </c>
      <c r="P4" s="301"/>
      <c r="Q4" s="301"/>
      <c r="R4" s="301"/>
      <c r="S4" s="300" t="s">
        <v>272</v>
      </c>
      <c r="T4" s="301"/>
      <c r="U4" s="301"/>
      <c r="V4" s="302"/>
      <c r="W4" s="301" t="s">
        <v>449</v>
      </c>
      <c r="X4" s="301"/>
      <c r="Y4" s="301"/>
      <c r="Z4" s="301"/>
      <c r="AA4" s="300" t="s">
        <v>275</v>
      </c>
      <c r="AB4" s="301"/>
      <c r="AC4" s="301"/>
      <c r="AD4" s="302"/>
      <c r="AE4" s="301" t="s">
        <v>1058</v>
      </c>
      <c r="AF4" s="301"/>
      <c r="AG4" s="301"/>
      <c r="AH4" s="302"/>
    </row>
    <row r="5" spans="2:35" ht="15.75">
      <c r="B5" s="303" t="s">
        <v>49</v>
      </c>
      <c r="C5" s="303"/>
      <c r="D5" s="207"/>
      <c r="E5" s="207"/>
      <c r="F5" s="304"/>
      <c r="G5" s="207"/>
      <c r="H5" s="207"/>
      <c r="I5" s="207"/>
      <c r="J5" s="207"/>
      <c r="K5" s="303"/>
      <c r="L5" s="207"/>
      <c r="M5" s="207"/>
      <c r="N5" s="304"/>
      <c r="O5" s="207"/>
      <c r="P5" s="207"/>
      <c r="Q5" s="207"/>
      <c r="R5" s="207"/>
      <c r="S5" s="303"/>
      <c r="T5" s="207"/>
      <c r="U5" s="207"/>
      <c r="V5" s="304"/>
      <c r="W5" s="207"/>
      <c r="X5" s="207"/>
      <c r="Y5" s="207"/>
      <c r="Z5" s="207"/>
      <c r="AA5" s="303"/>
      <c r="AB5" s="207"/>
      <c r="AC5" s="207"/>
      <c r="AD5" s="304"/>
      <c r="AE5" s="207"/>
      <c r="AF5" s="207"/>
      <c r="AG5" s="207"/>
      <c r="AH5" s="304"/>
    </row>
    <row r="6" spans="2:35" ht="15.75">
      <c r="B6" s="305"/>
      <c r="C6" s="305"/>
      <c r="D6" s="306"/>
      <c r="E6" s="306"/>
      <c r="F6" s="307"/>
      <c r="G6" s="306"/>
      <c r="H6" s="306"/>
      <c r="I6" s="306"/>
      <c r="J6" s="306"/>
      <c r="K6" s="305"/>
      <c r="L6" s="306"/>
      <c r="M6" s="306"/>
      <c r="N6" s="307"/>
      <c r="O6" s="306"/>
      <c r="P6" s="306"/>
      <c r="Q6" s="306"/>
      <c r="R6" s="306"/>
      <c r="S6" s="305"/>
      <c r="T6" s="306"/>
      <c r="U6" s="306"/>
      <c r="V6" s="307"/>
      <c r="W6" s="306"/>
      <c r="X6" s="306"/>
      <c r="Y6" s="306"/>
      <c r="Z6" s="306"/>
      <c r="AA6" s="305"/>
      <c r="AB6" s="306"/>
      <c r="AC6" s="306"/>
      <c r="AD6" s="307"/>
      <c r="AE6" s="306"/>
      <c r="AF6" s="306"/>
      <c r="AG6" s="306"/>
      <c r="AH6" s="307"/>
    </row>
    <row r="7" spans="2:35" ht="15.75">
      <c r="B7" s="308" t="s">
        <v>1060</v>
      </c>
      <c r="C7" s="309">
        <v>17</v>
      </c>
      <c r="D7" s="172" t="s">
        <v>1071</v>
      </c>
      <c r="E7" s="172"/>
      <c r="F7" s="310"/>
      <c r="G7" s="175">
        <v>2</v>
      </c>
      <c r="H7" s="172" t="s">
        <v>1071</v>
      </c>
      <c r="I7" s="172"/>
      <c r="J7" s="172"/>
      <c r="K7" s="309">
        <v>6</v>
      </c>
      <c r="L7" s="172" t="s">
        <v>1071</v>
      </c>
      <c r="M7" s="172"/>
      <c r="N7" s="310"/>
      <c r="O7" s="175">
        <v>1</v>
      </c>
      <c r="P7" s="172" t="s">
        <v>1072</v>
      </c>
      <c r="Q7" s="172"/>
      <c r="R7" s="172"/>
      <c r="S7" s="309">
        <v>1</v>
      </c>
      <c r="T7" s="172" t="s">
        <v>1072</v>
      </c>
      <c r="U7" s="172"/>
      <c r="V7" s="310"/>
      <c r="W7" s="175"/>
      <c r="X7" s="172"/>
      <c r="Y7" s="172"/>
      <c r="Z7" s="172"/>
      <c r="AA7" s="309">
        <v>1</v>
      </c>
      <c r="AB7" s="172" t="s">
        <v>1072</v>
      </c>
      <c r="AC7" s="172"/>
      <c r="AD7" s="310"/>
      <c r="AE7" s="175">
        <v>28</v>
      </c>
      <c r="AF7" s="172" t="s">
        <v>1071</v>
      </c>
      <c r="AG7" s="172"/>
      <c r="AH7" s="310"/>
    </row>
    <row r="8" spans="2:35" ht="15.75">
      <c r="B8" s="308" t="s">
        <v>1073</v>
      </c>
      <c r="C8" s="309">
        <v>359200</v>
      </c>
      <c r="D8" s="172" t="s">
        <v>56</v>
      </c>
      <c r="E8" s="174">
        <v>21.3</v>
      </c>
      <c r="F8" s="310" t="s">
        <v>51</v>
      </c>
      <c r="G8" s="175">
        <v>22650</v>
      </c>
      <c r="H8" s="172" t="s">
        <v>56</v>
      </c>
      <c r="I8" s="174">
        <v>1.3152545011362493</v>
      </c>
      <c r="J8" s="172" t="s">
        <v>51</v>
      </c>
      <c r="K8" s="309">
        <v>109270</v>
      </c>
      <c r="L8" s="172" t="s">
        <v>56</v>
      </c>
      <c r="M8" s="174">
        <v>6.5</v>
      </c>
      <c r="N8" s="310" t="s">
        <v>51</v>
      </c>
      <c r="O8" s="175">
        <v>0</v>
      </c>
      <c r="P8" s="172" t="s">
        <v>56</v>
      </c>
      <c r="Q8" s="175">
        <v>0</v>
      </c>
      <c r="R8" s="172" t="s">
        <v>51</v>
      </c>
      <c r="S8" s="309">
        <v>47250</v>
      </c>
      <c r="T8" s="172" t="s">
        <v>56</v>
      </c>
      <c r="U8" s="174">
        <v>2.8</v>
      </c>
      <c r="V8" s="310" t="s">
        <v>51</v>
      </c>
      <c r="W8" s="175"/>
      <c r="X8" s="172"/>
      <c r="Y8" s="174"/>
      <c r="Z8" s="172"/>
      <c r="AA8" s="309">
        <v>19580</v>
      </c>
      <c r="AB8" s="172" t="s">
        <v>56</v>
      </c>
      <c r="AC8" s="174">
        <v>1.2</v>
      </c>
      <c r="AD8" s="310" t="s">
        <v>51</v>
      </c>
      <c r="AE8" s="175">
        <v>557950</v>
      </c>
      <c r="AF8" s="172" t="s">
        <v>56</v>
      </c>
      <c r="AG8" s="174">
        <v>33.1</v>
      </c>
      <c r="AH8" s="310" t="s">
        <v>51</v>
      </c>
      <c r="AI8" s="311"/>
    </row>
    <row r="9" spans="2:35" ht="15.75">
      <c r="B9" s="308" t="s">
        <v>1062</v>
      </c>
      <c r="C9" s="312">
        <v>2935</v>
      </c>
      <c r="D9" s="172" t="s">
        <v>1061</v>
      </c>
      <c r="E9" s="174">
        <v>47.791919915072725</v>
      </c>
      <c r="F9" s="310" t="s">
        <v>51</v>
      </c>
      <c r="G9" s="313">
        <v>64</v>
      </c>
      <c r="H9" s="172" t="s">
        <v>1061</v>
      </c>
      <c r="I9" s="174">
        <v>1.0420306116098996</v>
      </c>
      <c r="J9" s="172" t="s">
        <v>51</v>
      </c>
      <c r="K9" s="312">
        <v>616</v>
      </c>
      <c r="L9" s="172" t="s">
        <v>1061</v>
      </c>
      <c r="M9" s="174">
        <v>10.1</v>
      </c>
      <c r="N9" s="310" t="s">
        <v>51</v>
      </c>
      <c r="O9" s="313">
        <v>359</v>
      </c>
      <c r="P9" s="172" t="s">
        <v>1061</v>
      </c>
      <c r="Q9" s="174">
        <v>5.8453032792823443</v>
      </c>
      <c r="R9" s="172" t="s">
        <v>51</v>
      </c>
      <c r="S9" s="312">
        <v>441</v>
      </c>
      <c r="T9" s="172" t="s">
        <v>1061</v>
      </c>
      <c r="U9" s="174">
        <v>7.1802421831244629</v>
      </c>
      <c r="V9" s="310" t="s">
        <v>51</v>
      </c>
      <c r="W9" s="314"/>
      <c r="X9" s="172"/>
      <c r="Y9" s="174"/>
      <c r="Z9" s="172"/>
      <c r="AA9" s="312">
        <v>95</v>
      </c>
      <c r="AB9" s="172" t="s">
        <v>1061</v>
      </c>
      <c r="AC9" s="174">
        <v>1.5463417931315278</v>
      </c>
      <c r="AD9" s="310" t="s">
        <v>51</v>
      </c>
      <c r="AE9" s="184">
        <v>4511</v>
      </c>
      <c r="AF9" s="172" t="s">
        <v>1061</v>
      </c>
      <c r="AG9" s="174">
        <v>73.5</v>
      </c>
      <c r="AH9" s="310" t="s">
        <v>51</v>
      </c>
      <c r="AI9" s="311"/>
    </row>
    <row r="10" spans="2:35" ht="15.75">
      <c r="B10" s="308"/>
      <c r="C10" s="308"/>
      <c r="D10" s="172"/>
      <c r="E10" s="176"/>
      <c r="F10" s="310"/>
      <c r="G10" s="172"/>
      <c r="H10" s="172"/>
      <c r="I10" s="176"/>
      <c r="J10" s="172"/>
      <c r="K10" s="308"/>
      <c r="L10" s="172"/>
      <c r="M10" s="176"/>
      <c r="N10" s="310"/>
      <c r="O10" s="172"/>
      <c r="P10" s="172"/>
      <c r="Q10" s="176"/>
      <c r="R10" s="172"/>
      <c r="S10" s="308"/>
      <c r="T10" s="172"/>
      <c r="U10" s="176"/>
      <c r="V10" s="315"/>
      <c r="W10" s="172"/>
      <c r="X10" s="172"/>
      <c r="Y10" s="176"/>
      <c r="Z10" s="172"/>
      <c r="AA10" s="308"/>
      <c r="AB10" s="172"/>
      <c r="AC10" s="176"/>
      <c r="AD10" s="310"/>
      <c r="AE10" s="172"/>
      <c r="AF10" s="172"/>
      <c r="AG10" s="176"/>
      <c r="AH10" s="310"/>
    </row>
    <row r="11" spans="2:35" ht="15.75">
      <c r="B11" s="303" t="s">
        <v>50</v>
      </c>
      <c r="C11" s="303"/>
      <c r="D11" s="207"/>
      <c r="E11" s="207"/>
      <c r="F11" s="304"/>
      <c r="G11" s="207"/>
      <c r="H11" s="207"/>
      <c r="I11" s="207"/>
      <c r="J11" s="207"/>
      <c r="K11" s="303"/>
      <c r="L11" s="207"/>
      <c r="M11" s="207"/>
      <c r="N11" s="304"/>
      <c r="O11" s="207"/>
      <c r="P11" s="207"/>
      <c r="Q11" s="207"/>
      <c r="R11" s="207"/>
      <c r="S11" s="303"/>
      <c r="T11" s="207"/>
      <c r="U11" s="207"/>
      <c r="V11" s="304"/>
      <c r="W11" s="207"/>
      <c r="X11" s="207"/>
      <c r="Y11" s="207"/>
      <c r="Z11" s="207"/>
      <c r="AA11" s="303"/>
      <c r="AB11" s="207"/>
      <c r="AC11" s="207"/>
      <c r="AD11" s="304"/>
      <c r="AE11" s="207"/>
      <c r="AF11" s="207"/>
      <c r="AG11" s="207"/>
      <c r="AH11" s="304"/>
    </row>
    <row r="12" spans="2:35" ht="15.75">
      <c r="B12" s="305"/>
      <c r="C12" s="305"/>
      <c r="D12" s="306"/>
      <c r="E12" s="306"/>
      <c r="F12" s="307"/>
      <c r="G12" s="306"/>
      <c r="H12" s="306"/>
      <c r="I12" s="306"/>
      <c r="J12" s="306"/>
      <c r="K12" s="305"/>
      <c r="L12" s="306"/>
      <c r="M12" s="306"/>
      <c r="N12" s="307"/>
      <c r="O12" s="306"/>
      <c r="P12" s="306"/>
      <c r="Q12" s="306"/>
      <c r="R12" s="306"/>
      <c r="S12" s="305"/>
      <c r="T12" s="306"/>
      <c r="U12" s="306"/>
      <c r="V12" s="307"/>
      <c r="W12" s="306"/>
      <c r="X12" s="306"/>
      <c r="Y12" s="306"/>
      <c r="Z12" s="306"/>
      <c r="AA12" s="305"/>
      <c r="AB12" s="306"/>
      <c r="AC12" s="306"/>
      <c r="AD12" s="307"/>
      <c r="AE12" s="306"/>
      <c r="AF12" s="306"/>
      <c r="AG12" s="306"/>
      <c r="AH12" s="307"/>
    </row>
    <row r="13" spans="2:35" ht="15.75">
      <c r="B13" s="308" t="s">
        <v>1060</v>
      </c>
      <c r="C13" s="309">
        <v>23</v>
      </c>
      <c r="D13" s="172" t="s">
        <v>1071</v>
      </c>
      <c r="E13" s="172"/>
      <c r="F13" s="310"/>
      <c r="G13" s="175"/>
      <c r="H13" s="172"/>
      <c r="I13" s="172"/>
      <c r="J13" s="172"/>
      <c r="K13" s="309">
        <v>8</v>
      </c>
      <c r="L13" s="172" t="s">
        <v>1071</v>
      </c>
      <c r="M13" s="172"/>
      <c r="N13" s="310"/>
      <c r="O13" s="175">
        <v>3</v>
      </c>
      <c r="P13" s="172" t="s">
        <v>1071</v>
      </c>
      <c r="Q13" s="172"/>
      <c r="R13" s="172"/>
      <c r="S13" s="309"/>
      <c r="T13" s="172"/>
      <c r="U13" s="172"/>
      <c r="V13" s="310"/>
      <c r="W13" s="175">
        <v>1</v>
      </c>
      <c r="X13" s="172" t="s">
        <v>1072</v>
      </c>
      <c r="Y13" s="172"/>
      <c r="Z13" s="172"/>
      <c r="AA13" s="309"/>
      <c r="AB13" s="172"/>
      <c r="AC13" s="172"/>
      <c r="AD13" s="310"/>
      <c r="AE13" s="175">
        <v>35</v>
      </c>
      <c r="AF13" s="172" t="s">
        <v>1071</v>
      </c>
      <c r="AG13" s="172"/>
      <c r="AH13" s="310"/>
    </row>
    <row r="14" spans="2:35" ht="15.75">
      <c r="B14" s="308" t="s">
        <v>1073</v>
      </c>
      <c r="C14" s="309">
        <v>502067</v>
      </c>
      <c r="D14" s="172" t="s">
        <v>56</v>
      </c>
      <c r="E14" s="174">
        <v>29.8</v>
      </c>
      <c r="F14" s="310" t="s">
        <v>51</v>
      </c>
      <c r="G14" s="175"/>
      <c r="H14" s="172"/>
      <c r="I14" s="174"/>
      <c r="J14" s="172"/>
      <c r="K14" s="309">
        <v>497587</v>
      </c>
      <c r="L14" s="175">
        <v>0</v>
      </c>
      <c r="M14" s="174">
        <v>29.6</v>
      </c>
      <c r="N14" s="310" t="s">
        <v>51</v>
      </c>
      <c r="O14" s="175">
        <v>53532</v>
      </c>
      <c r="P14" s="172" t="s">
        <v>56</v>
      </c>
      <c r="Q14" s="174">
        <v>3.2</v>
      </c>
      <c r="R14" s="172" t="s">
        <v>51</v>
      </c>
      <c r="S14" s="309"/>
      <c r="T14" s="175"/>
      <c r="U14" s="174"/>
      <c r="V14" s="310"/>
      <c r="W14" s="175">
        <v>72115</v>
      </c>
      <c r="X14" s="172" t="s">
        <v>56</v>
      </c>
      <c r="Y14" s="174">
        <v>4.3</v>
      </c>
      <c r="Z14" s="172" t="s">
        <v>51</v>
      </c>
      <c r="AA14" s="309"/>
      <c r="AB14" s="172"/>
      <c r="AC14" s="174"/>
      <c r="AD14" s="310"/>
      <c r="AE14" s="175">
        <v>1125301</v>
      </c>
      <c r="AF14" s="172" t="s">
        <v>56</v>
      </c>
      <c r="AG14" s="174">
        <v>66.900000000000006</v>
      </c>
      <c r="AH14" s="310" t="s">
        <v>51</v>
      </c>
      <c r="AI14" s="311"/>
    </row>
    <row r="15" spans="2:35" ht="15.75">
      <c r="B15" s="308" t="s">
        <v>1062</v>
      </c>
      <c r="C15" s="312">
        <v>935</v>
      </c>
      <c r="D15" s="172" t="s">
        <v>1061</v>
      </c>
      <c r="E15" s="174">
        <v>15.3</v>
      </c>
      <c r="F15" s="310" t="s">
        <v>51</v>
      </c>
      <c r="G15" s="314"/>
      <c r="H15" s="172"/>
      <c r="I15" s="174"/>
      <c r="J15" s="172"/>
      <c r="K15" s="312">
        <v>598</v>
      </c>
      <c r="L15" s="172" t="s">
        <v>1061</v>
      </c>
      <c r="M15" s="174">
        <v>9.7422953357687039</v>
      </c>
      <c r="N15" s="310" t="s">
        <v>51</v>
      </c>
      <c r="O15" s="313">
        <v>69</v>
      </c>
      <c r="P15" s="172" t="s">
        <v>1061</v>
      </c>
      <c r="Q15" s="174">
        <v>1.1217130590967248</v>
      </c>
      <c r="R15" s="172" t="s">
        <v>51</v>
      </c>
      <c r="S15" s="316"/>
      <c r="T15" s="172"/>
      <c r="U15" s="174"/>
      <c r="V15" s="310"/>
      <c r="W15" s="313">
        <v>28.8</v>
      </c>
      <c r="X15" s="172" t="s">
        <v>1061</v>
      </c>
      <c r="Y15" s="174">
        <v>0.46891377522445482</v>
      </c>
      <c r="Z15" s="172" t="s">
        <v>51</v>
      </c>
      <c r="AA15" s="316"/>
      <c r="AB15" s="172"/>
      <c r="AC15" s="174"/>
      <c r="AD15" s="310"/>
      <c r="AE15" s="184">
        <v>1631</v>
      </c>
      <c r="AF15" s="172" t="s">
        <v>1061</v>
      </c>
      <c r="AG15" s="174">
        <v>26.558756158843465</v>
      </c>
      <c r="AH15" s="310" t="s">
        <v>51</v>
      </c>
      <c r="AI15" s="311"/>
    </row>
    <row r="16" spans="2:35" ht="15.75">
      <c r="B16" s="308"/>
      <c r="C16" s="308"/>
      <c r="D16" s="172"/>
      <c r="E16" s="176"/>
      <c r="F16" s="310"/>
      <c r="G16" s="172"/>
      <c r="H16" s="172"/>
      <c r="I16" s="176"/>
      <c r="J16" s="172"/>
      <c r="K16" s="308"/>
      <c r="L16" s="172"/>
      <c r="M16" s="176"/>
      <c r="N16" s="310"/>
      <c r="O16" s="172"/>
      <c r="P16" s="172"/>
      <c r="Q16" s="176"/>
      <c r="R16" s="172"/>
      <c r="S16" s="308"/>
      <c r="T16" s="172"/>
      <c r="U16" s="176"/>
      <c r="V16" s="315"/>
      <c r="W16" s="172"/>
      <c r="X16" s="172"/>
      <c r="Y16" s="176"/>
      <c r="Z16" s="172"/>
      <c r="AA16" s="308"/>
      <c r="AB16" s="172"/>
      <c r="AC16" s="176"/>
      <c r="AD16" s="310"/>
      <c r="AE16" s="172"/>
      <c r="AF16" s="172"/>
      <c r="AG16" s="176"/>
      <c r="AH16" s="310"/>
    </row>
    <row r="17" spans="2:36" ht="15.75">
      <c r="B17" s="303" t="s">
        <v>1058</v>
      </c>
      <c r="C17" s="303"/>
      <c r="D17" s="207"/>
      <c r="E17" s="207"/>
      <c r="F17" s="304"/>
      <c r="G17" s="207"/>
      <c r="H17" s="207"/>
      <c r="I17" s="207"/>
      <c r="J17" s="207"/>
      <c r="K17" s="303"/>
      <c r="L17" s="207"/>
      <c r="M17" s="207"/>
      <c r="N17" s="304"/>
      <c r="O17" s="207"/>
      <c r="P17" s="207"/>
      <c r="Q17" s="207"/>
      <c r="R17" s="207"/>
      <c r="S17" s="303"/>
      <c r="T17" s="207"/>
      <c r="U17" s="207"/>
      <c r="V17" s="304"/>
      <c r="W17" s="207"/>
      <c r="X17" s="207"/>
      <c r="Y17" s="207"/>
      <c r="Z17" s="207"/>
      <c r="AA17" s="303"/>
      <c r="AB17" s="207"/>
      <c r="AC17" s="207"/>
      <c r="AD17" s="304"/>
      <c r="AE17" s="207"/>
      <c r="AF17" s="207"/>
      <c r="AG17" s="207"/>
      <c r="AH17" s="304"/>
    </row>
    <row r="18" spans="2:36" ht="7.5" customHeight="1">
      <c r="B18" s="305"/>
      <c r="C18" s="305"/>
      <c r="D18" s="306"/>
      <c r="E18" s="306"/>
      <c r="F18" s="307"/>
      <c r="G18" s="306"/>
      <c r="H18" s="306"/>
      <c r="I18" s="306"/>
      <c r="J18" s="306"/>
      <c r="K18" s="305"/>
      <c r="L18" s="306"/>
      <c r="M18" s="306"/>
      <c r="N18" s="307"/>
      <c r="O18" s="306"/>
      <c r="P18" s="306"/>
      <c r="Q18" s="306"/>
      <c r="R18" s="306"/>
      <c r="S18" s="305"/>
      <c r="T18" s="306"/>
      <c r="U18" s="306"/>
      <c r="V18" s="307"/>
      <c r="W18" s="306"/>
      <c r="X18" s="306"/>
      <c r="Y18" s="306"/>
      <c r="Z18" s="306"/>
      <c r="AA18" s="305"/>
      <c r="AB18" s="306"/>
      <c r="AC18" s="306"/>
      <c r="AD18" s="307"/>
      <c r="AE18" s="306"/>
      <c r="AF18" s="306"/>
      <c r="AG18" s="306"/>
      <c r="AH18" s="307"/>
    </row>
    <row r="19" spans="2:36" ht="15.75">
      <c r="B19" s="308" t="s">
        <v>1060</v>
      </c>
      <c r="C19" s="309">
        <v>40</v>
      </c>
      <c r="D19" s="172" t="s">
        <v>1071</v>
      </c>
      <c r="E19" s="172"/>
      <c r="F19" s="310"/>
      <c r="G19" s="175">
        <v>2</v>
      </c>
      <c r="H19" s="172" t="s">
        <v>1071</v>
      </c>
      <c r="I19" s="172"/>
      <c r="J19" s="172"/>
      <c r="K19" s="309">
        <v>14</v>
      </c>
      <c r="L19" s="172" t="s">
        <v>1071</v>
      </c>
      <c r="M19" s="172"/>
      <c r="N19" s="310"/>
      <c r="O19" s="175">
        <v>4</v>
      </c>
      <c r="P19" s="172" t="s">
        <v>1071</v>
      </c>
      <c r="Q19" s="172"/>
      <c r="R19" s="172"/>
      <c r="S19" s="309">
        <v>1</v>
      </c>
      <c r="T19" s="172" t="s">
        <v>1072</v>
      </c>
      <c r="U19" s="172"/>
      <c r="V19" s="310"/>
      <c r="W19" s="175">
        <v>1</v>
      </c>
      <c r="X19" s="172" t="s">
        <v>1072</v>
      </c>
      <c r="Y19" s="172"/>
      <c r="Z19" s="172"/>
      <c r="AA19" s="309">
        <v>1</v>
      </c>
      <c r="AB19" s="172" t="s">
        <v>1072</v>
      </c>
      <c r="AC19" s="172"/>
      <c r="AD19" s="310"/>
      <c r="AE19" s="175">
        <v>63</v>
      </c>
      <c r="AF19" s="172" t="s">
        <v>1071</v>
      </c>
      <c r="AG19" s="172"/>
      <c r="AH19" s="310"/>
    </row>
    <row r="20" spans="2:36" ht="15.75">
      <c r="B20" s="308" t="s">
        <v>1073</v>
      </c>
      <c r="C20" s="309">
        <v>861267</v>
      </c>
      <c r="D20" s="172" t="s">
        <v>56</v>
      </c>
      <c r="E20" s="174">
        <v>51.1</v>
      </c>
      <c r="F20" s="310" t="s">
        <v>51</v>
      </c>
      <c r="G20" s="175">
        <v>22650</v>
      </c>
      <c r="H20" s="172" t="s">
        <v>56</v>
      </c>
      <c r="I20" s="174">
        <v>1.3152545011362493</v>
      </c>
      <c r="J20" s="172" t="s">
        <v>51</v>
      </c>
      <c r="K20" s="309">
        <v>606857</v>
      </c>
      <c r="L20" s="172" t="s">
        <v>56</v>
      </c>
      <c r="M20" s="174">
        <v>36.1</v>
      </c>
      <c r="N20" s="310" t="s">
        <v>51</v>
      </c>
      <c r="O20" s="175">
        <v>53532</v>
      </c>
      <c r="P20" s="172" t="s">
        <v>56</v>
      </c>
      <c r="Q20" s="174">
        <v>3.2</v>
      </c>
      <c r="R20" s="172" t="s">
        <v>51</v>
      </c>
      <c r="S20" s="309">
        <v>47250</v>
      </c>
      <c r="T20" s="172" t="s">
        <v>56</v>
      </c>
      <c r="U20" s="174">
        <v>2.8</v>
      </c>
      <c r="V20" s="310" t="s">
        <v>51</v>
      </c>
      <c r="W20" s="175">
        <v>72115</v>
      </c>
      <c r="X20" s="172" t="s">
        <v>56</v>
      </c>
      <c r="Y20" s="174">
        <v>4.3</v>
      </c>
      <c r="Z20" s="172" t="s">
        <v>51</v>
      </c>
      <c r="AA20" s="309">
        <v>19580</v>
      </c>
      <c r="AB20" s="172" t="s">
        <v>56</v>
      </c>
      <c r="AC20" s="174">
        <v>1.2</v>
      </c>
      <c r="AD20" s="310" t="s">
        <v>51</v>
      </c>
      <c r="AE20" s="175">
        <v>1683251</v>
      </c>
      <c r="AF20" s="172" t="s">
        <v>56</v>
      </c>
      <c r="AG20" s="174">
        <v>100</v>
      </c>
      <c r="AH20" s="310" t="s">
        <v>51</v>
      </c>
      <c r="AI20" s="311"/>
      <c r="AJ20" s="311"/>
    </row>
    <row r="21" spans="2:36" ht="15.75">
      <c r="B21" s="308" t="s">
        <v>1062</v>
      </c>
      <c r="C21" s="317">
        <v>3870</v>
      </c>
      <c r="D21" s="172" t="s">
        <v>1061</v>
      </c>
      <c r="E21" s="174">
        <v>63.1</v>
      </c>
      <c r="F21" s="310" t="s">
        <v>51</v>
      </c>
      <c r="G21" s="318">
        <v>64</v>
      </c>
      <c r="H21" s="172" t="s">
        <v>1061</v>
      </c>
      <c r="I21" s="174">
        <v>1.0420306116098996</v>
      </c>
      <c r="J21" s="172" t="s">
        <v>51</v>
      </c>
      <c r="K21" s="317">
        <v>1215</v>
      </c>
      <c r="L21" s="172" t="s">
        <v>1061</v>
      </c>
      <c r="M21" s="174">
        <v>19.777701394704291</v>
      </c>
      <c r="N21" s="310" t="s">
        <v>51</v>
      </c>
      <c r="O21" s="318">
        <v>428</v>
      </c>
      <c r="P21" s="172" t="s">
        <v>1061</v>
      </c>
      <c r="Q21" s="174">
        <v>6.9670163383790689</v>
      </c>
      <c r="R21" s="172" t="s">
        <v>51</v>
      </c>
      <c r="S21" s="317">
        <v>441</v>
      </c>
      <c r="T21" s="172" t="s">
        <v>1061</v>
      </c>
      <c r="U21" s="174">
        <v>7.1802421831244629</v>
      </c>
      <c r="V21" s="310" t="s">
        <v>51</v>
      </c>
      <c r="W21" s="318">
        <v>28.8</v>
      </c>
      <c r="X21" s="172" t="s">
        <v>1061</v>
      </c>
      <c r="Y21" s="174">
        <v>0.46891377522445482</v>
      </c>
      <c r="Z21" s="172" t="s">
        <v>51</v>
      </c>
      <c r="AA21" s="317">
        <v>95</v>
      </c>
      <c r="AB21" s="172" t="s">
        <v>1061</v>
      </c>
      <c r="AC21" s="174">
        <v>1.5463417931315278</v>
      </c>
      <c r="AD21" s="310" t="s">
        <v>51</v>
      </c>
      <c r="AE21" s="318">
        <v>6142</v>
      </c>
      <c r="AF21" s="172" t="s">
        <v>1061</v>
      </c>
      <c r="AG21" s="174">
        <v>100</v>
      </c>
      <c r="AH21" s="310" t="s">
        <v>51</v>
      </c>
      <c r="AI21" s="311"/>
      <c r="AJ21" s="311"/>
    </row>
    <row r="22" spans="2:36" ht="7.5" customHeight="1">
      <c r="B22" s="319"/>
      <c r="C22" s="319"/>
      <c r="D22" s="320"/>
      <c r="E22" s="320"/>
      <c r="F22" s="321"/>
      <c r="G22" s="322"/>
      <c r="H22" s="320"/>
      <c r="I22" s="320"/>
      <c r="J22" s="320"/>
      <c r="K22" s="319"/>
      <c r="L22" s="320"/>
      <c r="M22" s="320"/>
      <c r="N22" s="321"/>
      <c r="O22" s="320"/>
      <c r="P22" s="320"/>
      <c r="Q22" s="320"/>
      <c r="R22" s="320"/>
      <c r="S22" s="319"/>
      <c r="T22" s="320"/>
      <c r="U22" s="320"/>
      <c r="V22" s="321"/>
      <c r="W22" s="320"/>
      <c r="X22" s="320"/>
      <c r="Y22" s="320"/>
      <c r="Z22" s="320"/>
      <c r="AA22" s="319"/>
      <c r="AB22" s="320"/>
      <c r="AC22" s="320"/>
      <c r="AD22" s="321"/>
      <c r="AE22" s="320"/>
      <c r="AF22" s="320"/>
      <c r="AG22" s="320"/>
      <c r="AH22" s="321"/>
    </row>
    <row r="23" spans="2:36" ht="15.75">
      <c r="B23" s="172"/>
      <c r="C23" s="172"/>
      <c r="D23" s="172"/>
      <c r="E23" s="172"/>
      <c r="F23" s="172"/>
      <c r="G23" s="318"/>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row>
    <row r="24" spans="2:36" ht="15.75">
      <c r="B24" s="170" t="s">
        <v>1063</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row>
    <row r="25" spans="2:36" ht="7.5" customHeight="1">
      <c r="B25" s="170"/>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row>
    <row r="26" spans="2:36" ht="30">
      <c r="B26" s="323"/>
      <c r="C26" s="324" t="s">
        <v>1060</v>
      </c>
      <c r="D26" s="301"/>
      <c r="E26" s="301"/>
      <c r="F26" s="302"/>
      <c r="G26" s="457" t="s">
        <v>1074</v>
      </c>
      <c r="H26" s="457"/>
      <c r="I26" s="457"/>
      <c r="J26" s="457"/>
      <c r="K26" s="325" t="s">
        <v>1075</v>
      </c>
      <c r="L26" s="326"/>
      <c r="M26" s="326"/>
      <c r="N26" s="327"/>
      <c r="O26" s="172"/>
      <c r="P26" s="172"/>
      <c r="Q26" s="172"/>
      <c r="R26" s="172"/>
      <c r="S26" s="172"/>
      <c r="T26" s="172"/>
      <c r="U26" s="172"/>
      <c r="V26" s="172"/>
      <c r="W26" s="172"/>
      <c r="X26" s="172"/>
      <c r="Y26" s="172"/>
      <c r="Z26" s="172"/>
      <c r="AA26" s="172"/>
      <c r="AB26" s="172"/>
      <c r="AC26" s="172"/>
      <c r="AD26" s="172"/>
      <c r="AE26" s="172"/>
      <c r="AF26" s="172"/>
      <c r="AG26" s="172"/>
      <c r="AH26" s="172"/>
    </row>
    <row r="27" spans="2:36" ht="15.75">
      <c r="B27" s="303" t="s">
        <v>1156</v>
      </c>
      <c r="C27" s="328"/>
      <c r="D27" s="208"/>
      <c r="E27" s="208"/>
      <c r="F27" s="329"/>
      <c r="G27" s="208"/>
      <c r="H27" s="208"/>
      <c r="I27" s="208"/>
      <c r="J27" s="208"/>
      <c r="K27" s="328"/>
      <c r="L27" s="208"/>
      <c r="M27" s="208"/>
      <c r="N27" s="329"/>
      <c r="O27" s="172"/>
      <c r="P27" s="172"/>
      <c r="Q27" s="172"/>
      <c r="R27" s="172"/>
      <c r="S27" s="172"/>
      <c r="T27" s="172"/>
      <c r="U27" s="172"/>
      <c r="V27" s="172"/>
      <c r="W27" s="172"/>
      <c r="X27" s="172"/>
      <c r="Y27" s="172"/>
      <c r="Z27" s="172"/>
      <c r="AA27" s="172"/>
      <c r="AB27" s="172"/>
      <c r="AC27" s="172"/>
      <c r="AD27" s="172"/>
      <c r="AE27" s="172"/>
      <c r="AF27" s="172"/>
      <c r="AG27" s="172"/>
      <c r="AH27" s="172"/>
    </row>
    <row r="28" spans="2:36" ht="7.5" customHeight="1">
      <c r="B28" s="305"/>
      <c r="C28" s="308"/>
      <c r="D28" s="172"/>
      <c r="E28" s="172"/>
      <c r="F28" s="310"/>
      <c r="G28" s="172"/>
      <c r="H28" s="172"/>
      <c r="I28" s="172"/>
      <c r="J28" s="172"/>
      <c r="K28" s="308"/>
      <c r="L28" s="172"/>
      <c r="M28" s="172"/>
      <c r="N28" s="310"/>
      <c r="O28" s="172"/>
      <c r="P28" s="172"/>
      <c r="Q28" s="172"/>
      <c r="R28" s="172"/>
      <c r="S28" s="172"/>
      <c r="T28" s="172"/>
      <c r="U28" s="172"/>
      <c r="V28" s="172"/>
      <c r="W28" s="172"/>
      <c r="X28" s="172"/>
      <c r="Y28" s="172"/>
      <c r="Z28" s="172"/>
      <c r="AA28" s="172"/>
      <c r="AB28" s="172"/>
      <c r="AC28" s="172"/>
      <c r="AD28" s="172"/>
      <c r="AE28" s="172"/>
      <c r="AF28" s="172"/>
      <c r="AG28" s="172"/>
      <c r="AH28" s="172"/>
    </row>
    <row r="29" spans="2:36" ht="15.75">
      <c r="B29" s="308" t="s">
        <v>607</v>
      </c>
      <c r="C29" s="330">
        <v>2</v>
      </c>
      <c r="D29" s="172" t="s">
        <v>1071</v>
      </c>
      <c r="E29" s="172"/>
      <c r="F29" s="310"/>
      <c r="G29" s="178">
        <v>1626184</v>
      </c>
      <c r="H29" s="172" t="s">
        <v>1065</v>
      </c>
      <c r="I29" s="179">
        <v>6.8527599949954388</v>
      </c>
      <c r="J29" s="172" t="s">
        <v>51</v>
      </c>
      <c r="K29" s="375">
        <v>70</v>
      </c>
      <c r="L29" s="172" t="s">
        <v>1061</v>
      </c>
      <c r="M29" s="179">
        <v>5.6005587306494746</v>
      </c>
      <c r="N29" s="310" t="s">
        <v>51</v>
      </c>
      <c r="O29" s="172"/>
      <c r="P29" s="172"/>
      <c r="Q29" s="180"/>
      <c r="R29" s="172"/>
      <c r="S29" s="172"/>
      <c r="T29" s="172"/>
      <c r="U29" s="172"/>
      <c r="V29" s="172"/>
      <c r="W29" s="175"/>
      <c r="X29" s="172"/>
      <c r="Y29" s="175"/>
      <c r="Z29" s="172"/>
      <c r="AA29" s="172"/>
      <c r="AB29" s="172"/>
      <c r="AC29" s="172"/>
      <c r="AD29" s="172"/>
      <c r="AE29" s="172"/>
      <c r="AF29" s="172"/>
      <c r="AG29" s="172"/>
      <c r="AH29" s="172"/>
    </row>
    <row r="30" spans="2:36" ht="15.75">
      <c r="B30" s="308" t="s">
        <v>636</v>
      </c>
      <c r="C30" s="330">
        <v>9</v>
      </c>
      <c r="D30" s="172" t="s">
        <v>1071</v>
      </c>
      <c r="E30" s="172"/>
      <c r="F30" s="310"/>
      <c r="G30" s="178">
        <v>1419806</v>
      </c>
      <c r="H30" s="172" t="s">
        <v>1065</v>
      </c>
      <c r="I30" s="179">
        <v>5.9830804862515521</v>
      </c>
      <c r="J30" s="172" t="s">
        <v>51</v>
      </c>
      <c r="K30" s="375">
        <v>90</v>
      </c>
      <c r="L30" s="172" t="s">
        <v>1061</v>
      </c>
      <c r="M30" s="179">
        <v>7.1263417513056471</v>
      </c>
      <c r="N30" s="310" t="s">
        <v>51</v>
      </c>
      <c r="O30" s="172"/>
      <c r="P30" s="172"/>
      <c r="Q30" s="180"/>
      <c r="R30" s="172"/>
      <c r="S30" s="172"/>
      <c r="T30" s="171"/>
      <c r="U30" s="172"/>
      <c r="V30" s="172"/>
      <c r="W30" s="175"/>
      <c r="X30" s="172"/>
      <c r="Y30" s="175"/>
      <c r="Z30" s="172"/>
      <c r="AA30" s="172"/>
      <c r="AB30" s="172"/>
      <c r="AC30" s="172"/>
      <c r="AD30" s="172"/>
      <c r="AE30" s="172"/>
      <c r="AF30" s="172"/>
      <c r="AG30" s="172"/>
      <c r="AH30" s="172"/>
    </row>
    <row r="31" spans="2:36" ht="15.75">
      <c r="B31" s="308" t="s">
        <v>684</v>
      </c>
      <c r="C31" s="330">
        <v>2</v>
      </c>
      <c r="D31" s="172" t="s">
        <v>1071</v>
      </c>
      <c r="E31" s="172"/>
      <c r="F31" s="310"/>
      <c r="G31" s="178">
        <v>690536</v>
      </c>
      <c r="H31" s="172" t="s">
        <v>1065</v>
      </c>
      <c r="I31" s="179">
        <v>2.9099274595643361</v>
      </c>
      <c r="J31" s="172" t="s">
        <v>51</v>
      </c>
      <c r="K31" s="375">
        <v>18</v>
      </c>
      <c r="L31" s="172" t="s">
        <v>1061</v>
      </c>
      <c r="M31" s="179">
        <v>1.4023858216498732</v>
      </c>
      <c r="N31" s="310" t="s">
        <v>51</v>
      </c>
      <c r="O31" s="172"/>
      <c r="P31" s="172"/>
      <c r="Q31" s="180"/>
      <c r="R31" s="172"/>
      <c r="S31" s="172"/>
      <c r="T31" s="172"/>
      <c r="U31" s="172"/>
      <c r="V31" s="172"/>
      <c r="W31" s="175"/>
      <c r="X31" s="172"/>
      <c r="Y31" s="175"/>
      <c r="Z31" s="172"/>
      <c r="AA31" s="172"/>
      <c r="AB31" s="172"/>
      <c r="AC31" s="172"/>
      <c r="AD31" s="172"/>
      <c r="AE31" s="172"/>
      <c r="AF31" s="172"/>
      <c r="AG31" s="172"/>
      <c r="AH31" s="172"/>
    </row>
    <row r="32" spans="2:36" ht="15.75">
      <c r="B32" s="308" t="s">
        <v>695</v>
      </c>
      <c r="C32" s="330">
        <v>6</v>
      </c>
      <c r="D32" s="172" t="s">
        <v>1071</v>
      </c>
      <c r="E32" s="172"/>
      <c r="F32" s="310"/>
      <c r="G32" s="178">
        <v>2078913</v>
      </c>
      <c r="H32" s="172" t="s">
        <v>1065</v>
      </c>
      <c r="I32" s="179">
        <v>8.7605657413158351</v>
      </c>
      <c r="J32" s="172" t="s">
        <v>51</v>
      </c>
      <c r="K32" s="375">
        <v>48</v>
      </c>
      <c r="L32" s="172" t="s">
        <v>1061</v>
      </c>
      <c r="M32" s="179">
        <v>3.8004214672720011</v>
      </c>
      <c r="N32" s="310" t="s">
        <v>51</v>
      </c>
      <c r="O32" s="172"/>
      <c r="P32" s="172"/>
      <c r="Q32" s="180"/>
      <c r="R32" s="172"/>
      <c r="S32" s="172"/>
      <c r="T32" s="171"/>
      <c r="U32" s="171"/>
      <c r="V32" s="171"/>
      <c r="W32" s="181"/>
      <c r="X32" s="172"/>
      <c r="Y32" s="175"/>
      <c r="Z32" s="172"/>
      <c r="AA32" s="172"/>
      <c r="AB32" s="172"/>
      <c r="AC32" s="172"/>
      <c r="AD32" s="172"/>
      <c r="AE32" s="172"/>
      <c r="AF32" s="172"/>
      <c r="AG32" s="172"/>
      <c r="AH32" s="172"/>
    </row>
    <row r="33" spans="2:34" ht="15.75">
      <c r="B33" s="308" t="s">
        <v>613</v>
      </c>
      <c r="C33" s="330">
        <v>4</v>
      </c>
      <c r="D33" s="172" t="s">
        <v>1071</v>
      </c>
      <c r="E33" s="172"/>
      <c r="F33" s="310"/>
      <c r="G33" s="178">
        <v>2616600</v>
      </c>
      <c r="H33" s="172" t="s">
        <v>1065</v>
      </c>
      <c r="I33" s="179">
        <v>11.026385576850508</v>
      </c>
      <c r="J33" s="172" t="s">
        <v>51</v>
      </c>
      <c r="K33" s="375">
        <v>81</v>
      </c>
      <c r="L33" s="172" t="s">
        <v>1061</v>
      </c>
      <c r="M33" s="179">
        <v>6.4657700676816532</v>
      </c>
      <c r="N33" s="310" t="s">
        <v>51</v>
      </c>
      <c r="O33" s="172"/>
      <c r="P33" s="172"/>
      <c r="Q33" s="180"/>
      <c r="R33" s="172"/>
      <c r="S33" s="172"/>
      <c r="T33" s="171"/>
      <c r="U33" s="180"/>
      <c r="V33" s="180"/>
      <c r="W33" s="180"/>
      <c r="X33" s="172"/>
      <c r="Y33" s="182"/>
      <c r="Z33" s="172"/>
      <c r="AA33" s="172"/>
      <c r="AB33" s="172"/>
      <c r="AC33" s="172"/>
      <c r="AD33" s="172"/>
      <c r="AE33" s="172"/>
      <c r="AF33" s="172"/>
      <c r="AG33" s="172"/>
      <c r="AH33" s="172"/>
    </row>
    <row r="34" spans="2:34" ht="15.75">
      <c r="B34" s="308" t="s">
        <v>740</v>
      </c>
      <c r="C34" s="330">
        <v>16</v>
      </c>
      <c r="D34" s="172" t="s">
        <v>1071</v>
      </c>
      <c r="E34" s="172"/>
      <c r="F34" s="310"/>
      <c r="G34" s="178">
        <v>2142194</v>
      </c>
      <c r="H34" s="172" t="s">
        <v>1065</v>
      </c>
      <c r="I34" s="179">
        <v>9.027232677679315</v>
      </c>
      <c r="J34" s="172" t="s">
        <v>51</v>
      </c>
      <c r="K34" s="375">
        <v>111</v>
      </c>
      <c r="L34" s="172" t="s">
        <v>1061</v>
      </c>
      <c r="M34" s="179">
        <v>8.7901218489439099</v>
      </c>
      <c r="N34" s="310" t="s">
        <v>51</v>
      </c>
      <c r="O34" s="172"/>
      <c r="P34" s="172"/>
      <c r="Q34" s="180"/>
      <c r="R34" s="172"/>
      <c r="S34" s="172"/>
      <c r="T34" s="171"/>
      <c r="U34" s="180"/>
      <c r="V34" s="180"/>
      <c r="W34" s="180"/>
      <c r="X34" s="172"/>
      <c r="Y34" s="182"/>
      <c r="Z34" s="172"/>
      <c r="AA34" s="172"/>
      <c r="AB34" s="172"/>
      <c r="AC34" s="172"/>
      <c r="AD34" s="172"/>
      <c r="AE34" s="172"/>
      <c r="AF34" s="172"/>
      <c r="AG34" s="172"/>
      <c r="AH34" s="172"/>
    </row>
    <row r="35" spans="2:34" ht="15.75">
      <c r="B35" s="308" t="s">
        <v>538</v>
      </c>
      <c r="C35" s="330">
        <v>8</v>
      </c>
      <c r="D35" s="172" t="s">
        <v>1071</v>
      </c>
      <c r="E35" s="172"/>
      <c r="F35" s="310"/>
      <c r="G35" s="178">
        <v>1671946</v>
      </c>
      <c r="H35" s="172" t="s">
        <v>1065</v>
      </c>
      <c r="I35" s="179">
        <v>7.0456016432289603</v>
      </c>
      <c r="J35" s="172" t="s">
        <v>51</v>
      </c>
      <c r="K35" s="375">
        <v>185</v>
      </c>
      <c r="L35" s="172" t="s">
        <v>1061</v>
      </c>
      <c r="M35" s="179">
        <v>14.727723071450821</v>
      </c>
      <c r="N35" s="310" t="s">
        <v>51</v>
      </c>
      <c r="O35" s="172"/>
      <c r="P35" s="172"/>
      <c r="Q35" s="180"/>
      <c r="R35" s="172"/>
      <c r="S35" s="172"/>
      <c r="T35" s="172"/>
      <c r="U35" s="180"/>
      <c r="V35" s="180"/>
      <c r="W35" s="180"/>
      <c r="X35" s="172"/>
      <c r="Y35" s="175"/>
      <c r="Z35" s="172"/>
      <c r="AA35" s="172"/>
      <c r="AB35" s="172"/>
      <c r="AC35" s="172"/>
      <c r="AD35" s="172"/>
      <c r="AE35" s="172"/>
      <c r="AF35" s="172"/>
      <c r="AG35" s="172"/>
      <c r="AH35" s="172"/>
    </row>
    <row r="36" spans="2:34" ht="15.75">
      <c r="B36" s="308" t="s">
        <v>814</v>
      </c>
      <c r="C36" s="330">
        <v>6</v>
      </c>
      <c r="D36" s="172" t="s">
        <v>1071</v>
      </c>
      <c r="E36" s="172"/>
      <c r="F36" s="310"/>
      <c r="G36" s="178">
        <v>1036347</v>
      </c>
      <c r="H36" s="172" t="s">
        <v>1065</v>
      </c>
      <c r="I36" s="179">
        <v>4.3671793982314044</v>
      </c>
      <c r="J36" s="172" t="s">
        <v>51</v>
      </c>
      <c r="K36" s="375">
        <v>46</v>
      </c>
      <c r="L36" s="172" t="s">
        <v>1061</v>
      </c>
      <c r="M36" s="179">
        <v>3.6844592856792908</v>
      </c>
      <c r="N36" s="310" t="s">
        <v>51</v>
      </c>
      <c r="O36" s="172"/>
      <c r="P36" s="172"/>
      <c r="Q36" s="180"/>
      <c r="R36" s="172"/>
      <c r="S36" s="172"/>
      <c r="T36" s="171"/>
      <c r="U36" s="171"/>
      <c r="V36" s="172"/>
      <c r="W36" s="175"/>
      <c r="X36" s="172"/>
      <c r="Y36" s="175"/>
      <c r="Z36" s="172"/>
      <c r="AA36" s="172"/>
      <c r="AB36" s="172"/>
      <c r="AC36" s="172"/>
      <c r="AD36" s="172"/>
      <c r="AE36" s="172"/>
      <c r="AF36" s="172"/>
      <c r="AG36" s="172"/>
      <c r="AH36" s="172"/>
    </row>
    <row r="37" spans="2:34" ht="15.75">
      <c r="B37" s="308" t="s">
        <v>852</v>
      </c>
      <c r="C37" s="330">
        <v>4</v>
      </c>
      <c r="D37" s="172" t="s">
        <v>1071</v>
      </c>
      <c r="E37" s="172"/>
      <c r="F37" s="310"/>
      <c r="G37" s="178">
        <v>772277.99999999988</v>
      </c>
      <c r="H37" s="172" t="s">
        <v>1065</v>
      </c>
      <c r="I37" s="179">
        <v>3.254389284001741</v>
      </c>
      <c r="J37" s="172" t="s">
        <v>51</v>
      </c>
      <c r="K37" s="375">
        <v>89</v>
      </c>
      <c r="L37" s="172" t="s">
        <v>1061</v>
      </c>
      <c r="M37" s="179">
        <v>7.0425402059551834</v>
      </c>
      <c r="N37" s="310" t="s">
        <v>51</v>
      </c>
      <c r="O37" s="172"/>
      <c r="P37" s="172"/>
      <c r="Q37" s="180"/>
      <c r="R37" s="172"/>
      <c r="S37" s="172"/>
      <c r="T37" s="171"/>
      <c r="U37" s="180"/>
      <c r="V37" s="172"/>
      <c r="W37" s="180"/>
      <c r="X37" s="172"/>
      <c r="Y37" s="175"/>
      <c r="Z37" s="172"/>
      <c r="AA37" s="172"/>
      <c r="AB37" s="172"/>
      <c r="AC37" s="172"/>
      <c r="AD37" s="172"/>
      <c r="AE37" s="172"/>
      <c r="AF37" s="172"/>
      <c r="AG37" s="172"/>
      <c r="AH37" s="172"/>
    </row>
    <row r="38" spans="2:34" ht="15.75">
      <c r="B38" s="308" t="s">
        <v>601</v>
      </c>
      <c r="C38" s="330">
        <v>3</v>
      </c>
      <c r="D38" s="172" t="s">
        <v>1071</v>
      </c>
      <c r="E38" s="172"/>
      <c r="F38" s="310"/>
      <c r="G38" s="178">
        <v>1893937.9999999998</v>
      </c>
      <c r="H38" s="172" t="s">
        <v>1065</v>
      </c>
      <c r="I38" s="179">
        <v>7.9810787459485946</v>
      </c>
      <c r="J38" s="172" t="s">
        <v>51</v>
      </c>
      <c r="K38" s="375">
        <v>95</v>
      </c>
      <c r="L38" s="172" t="s">
        <v>1061</v>
      </c>
      <c r="M38" s="179">
        <v>7.5347030495889697</v>
      </c>
      <c r="N38" s="310" t="s">
        <v>51</v>
      </c>
      <c r="O38" s="172"/>
      <c r="P38" s="172"/>
      <c r="Q38" s="180"/>
      <c r="R38" s="172"/>
      <c r="S38" s="172"/>
      <c r="T38" s="171"/>
      <c r="U38" s="180"/>
      <c r="V38" s="172"/>
      <c r="W38" s="180"/>
      <c r="X38" s="172"/>
      <c r="Y38" s="175"/>
      <c r="Z38" s="172"/>
      <c r="AA38" s="172"/>
      <c r="AB38" s="172"/>
      <c r="AC38" s="172"/>
      <c r="AD38" s="172"/>
      <c r="AE38" s="172"/>
      <c r="AF38" s="172"/>
      <c r="AG38" s="172"/>
      <c r="AH38" s="172"/>
    </row>
    <row r="39" spans="2:34" ht="15.75">
      <c r="B39" s="308" t="s">
        <v>888</v>
      </c>
      <c r="C39" s="330">
        <v>9</v>
      </c>
      <c r="D39" s="172" t="s">
        <v>1071</v>
      </c>
      <c r="E39" s="172"/>
      <c r="F39" s="310"/>
      <c r="G39" s="178">
        <v>1587476</v>
      </c>
      <c r="H39" s="172" t="s">
        <v>1065</v>
      </c>
      <c r="I39" s="179">
        <v>6.6896439922022228</v>
      </c>
      <c r="J39" s="172" t="s">
        <v>51</v>
      </c>
      <c r="K39" s="375">
        <v>57</v>
      </c>
      <c r="L39" s="172" t="s">
        <v>1061</v>
      </c>
      <c r="M39" s="179">
        <v>4.5224381656804713</v>
      </c>
      <c r="N39" s="310" t="s">
        <v>51</v>
      </c>
      <c r="O39" s="172"/>
      <c r="P39" s="172"/>
      <c r="Q39" s="180"/>
      <c r="R39" s="172"/>
      <c r="S39" s="172"/>
      <c r="T39" s="171"/>
      <c r="U39" s="180"/>
      <c r="V39" s="180"/>
      <c r="W39" s="180"/>
      <c r="X39" s="172"/>
      <c r="Y39" s="175"/>
      <c r="Z39" s="172"/>
      <c r="AA39" s="172"/>
      <c r="AB39" s="172"/>
      <c r="AC39" s="172"/>
      <c r="AD39" s="172"/>
      <c r="AE39" s="172"/>
      <c r="AF39" s="172"/>
      <c r="AG39" s="172"/>
      <c r="AH39" s="172"/>
    </row>
    <row r="40" spans="2:34" ht="15.75">
      <c r="B40" s="308" t="s">
        <v>505</v>
      </c>
      <c r="C40" s="330">
        <v>10</v>
      </c>
      <c r="D40" s="172" t="s">
        <v>1071</v>
      </c>
      <c r="E40" s="172"/>
      <c r="F40" s="310"/>
      <c r="G40" s="178">
        <v>3229965</v>
      </c>
      <c r="H40" s="172" t="s">
        <v>1065</v>
      </c>
      <c r="I40" s="179">
        <v>13.611113463934856</v>
      </c>
      <c r="J40" s="172" t="s">
        <v>51</v>
      </c>
      <c r="K40" s="375">
        <v>200</v>
      </c>
      <c r="L40" s="172" t="s">
        <v>1061</v>
      </c>
      <c r="M40" s="179">
        <v>15.897734452162876</v>
      </c>
      <c r="N40" s="310" t="s">
        <v>51</v>
      </c>
      <c r="O40" s="172"/>
      <c r="P40" s="172"/>
      <c r="Q40" s="180"/>
      <c r="R40" s="172"/>
      <c r="S40" s="172"/>
      <c r="T40" s="172"/>
      <c r="U40" s="180"/>
      <c r="V40" s="172"/>
      <c r="W40" s="175"/>
      <c r="X40" s="172"/>
      <c r="Y40" s="175"/>
      <c r="Z40" s="172"/>
      <c r="AA40" s="172"/>
      <c r="AB40" s="172"/>
      <c r="AC40" s="172"/>
      <c r="AD40" s="172"/>
      <c r="AE40" s="172"/>
      <c r="AF40" s="172"/>
      <c r="AG40" s="172"/>
      <c r="AH40" s="172"/>
    </row>
    <row r="41" spans="2:34" ht="15.75">
      <c r="B41" s="308" t="s">
        <v>930</v>
      </c>
      <c r="C41" s="330">
        <v>11</v>
      </c>
      <c r="D41" s="172" t="s">
        <v>1071</v>
      </c>
      <c r="E41" s="172"/>
      <c r="F41" s="310"/>
      <c r="G41" s="178">
        <v>1418400</v>
      </c>
      <c r="H41" s="172" t="s">
        <v>1065</v>
      </c>
      <c r="I41" s="179">
        <v>5.9771555844243522</v>
      </c>
      <c r="J41" s="172" t="s">
        <v>51</v>
      </c>
      <c r="K41" s="375">
        <v>67</v>
      </c>
      <c r="L41" s="172" t="s">
        <v>1061</v>
      </c>
      <c r="M41" s="179">
        <v>5.364020133285595</v>
      </c>
      <c r="N41" s="310" t="s">
        <v>51</v>
      </c>
      <c r="O41" s="172"/>
      <c r="P41" s="172"/>
      <c r="Q41" s="180"/>
      <c r="R41" s="172"/>
      <c r="S41" s="172"/>
      <c r="T41" s="171"/>
      <c r="U41" s="172"/>
      <c r="V41" s="172"/>
      <c r="W41" s="175"/>
      <c r="X41" s="172"/>
      <c r="Y41" s="175"/>
      <c r="Z41" s="172"/>
      <c r="AA41" s="172"/>
      <c r="AB41" s="172"/>
      <c r="AC41" s="172"/>
      <c r="AD41" s="172"/>
      <c r="AE41" s="172"/>
      <c r="AF41" s="172"/>
      <c r="AG41" s="172"/>
      <c r="AH41" s="172"/>
    </row>
    <row r="42" spans="2:34" ht="15.75">
      <c r="B42" s="308" t="s">
        <v>577</v>
      </c>
      <c r="C42" s="330">
        <v>1</v>
      </c>
      <c r="D42" s="172" t="s">
        <v>1072</v>
      </c>
      <c r="E42" s="172"/>
      <c r="F42" s="310"/>
      <c r="G42" s="178">
        <v>123136</v>
      </c>
      <c r="H42" s="172" t="s">
        <v>1065</v>
      </c>
      <c r="I42" s="179">
        <v>0.51889666528742029</v>
      </c>
      <c r="J42" s="172" t="s">
        <v>51</v>
      </c>
      <c r="K42" s="375">
        <v>8</v>
      </c>
      <c r="L42" s="172" t="s">
        <v>1061</v>
      </c>
      <c r="M42" s="179">
        <v>0.64378908410911762</v>
      </c>
      <c r="N42" s="310" t="s">
        <v>51</v>
      </c>
      <c r="O42" s="172"/>
      <c r="P42" s="172"/>
      <c r="Q42" s="180"/>
      <c r="R42" s="172"/>
      <c r="S42" s="172"/>
      <c r="T42" s="171"/>
      <c r="U42" s="180"/>
      <c r="V42" s="180"/>
      <c r="W42" s="180"/>
      <c r="X42" s="172"/>
      <c r="Y42" s="175"/>
      <c r="Z42" s="172"/>
      <c r="AA42" s="172"/>
      <c r="AB42" s="172"/>
      <c r="AC42" s="172"/>
      <c r="AD42" s="172"/>
      <c r="AE42" s="172"/>
      <c r="AF42" s="172"/>
      <c r="AG42" s="172"/>
      <c r="AH42" s="172"/>
    </row>
    <row r="43" spans="2:34" ht="15.75">
      <c r="B43" s="308" t="s">
        <v>583</v>
      </c>
      <c r="C43" s="330">
        <v>3</v>
      </c>
      <c r="D43" s="172" t="s">
        <v>1071</v>
      </c>
      <c r="E43" s="172"/>
      <c r="F43" s="310"/>
      <c r="G43" s="178">
        <v>1422632</v>
      </c>
      <c r="H43" s="172" t="s">
        <v>1065</v>
      </c>
      <c r="I43" s="179">
        <v>5.994989286083463</v>
      </c>
      <c r="J43" s="172" t="s">
        <v>51</v>
      </c>
      <c r="K43" s="375">
        <v>93</v>
      </c>
      <c r="L43" s="172" t="s">
        <v>1061</v>
      </c>
      <c r="M43" s="179">
        <v>7.3969928645851359</v>
      </c>
      <c r="N43" s="310" t="s">
        <v>51</v>
      </c>
      <c r="O43" s="172"/>
      <c r="P43" s="172"/>
      <c r="Q43" s="180"/>
      <c r="R43" s="172"/>
      <c r="S43" s="172"/>
      <c r="T43" s="171"/>
      <c r="U43" s="180"/>
      <c r="V43" s="180"/>
      <c r="W43" s="180"/>
      <c r="X43" s="172"/>
      <c r="Y43" s="175"/>
      <c r="Z43" s="172"/>
      <c r="AA43" s="172"/>
      <c r="AB43" s="172"/>
      <c r="AC43" s="172"/>
      <c r="AD43" s="172"/>
      <c r="AE43" s="172"/>
      <c r="AF43" s="172"/>
      <c r="AG43" s="172"/>
      <c r="AH43" s="172"/>
    </row>
    <row r="44" spans="2:34" ht="15.75">
      <c r="B44" s="308"/>
      <c r="C44" s="331"/>
      <c r="D44" s="172"/>
      <c r="E44" s="172"/>
      <c r="F44" s="310"/>
      <c r="G44" s="183"/>
      <c r="H44" s="172"/>
      <c r="I44" s="173"/>
      <c r="J44" s="172"/>
      <c r="K44" s="332"/>
      <c r="L44" s="172"/>
      <c r="M44" s="173"/>
      <c r="N44" s="310"/>
      <c r="O44" s="172"/>
      <c r="P44" s="172"/>
      <c r="Q44" s="172"/>
      <c r="R44" s="172"/>
      <c r="S44" s="172"/>
      <c r="T44" s="171"/>
      <c r="U44" s="180"/>
      <c r="V44" s="180"/>
      <c r="W44" s="180"/>
      <c r="X44" s="172"/>
      <c r="Y44" s="175"/>
      <c r="Z44" s="172"/>
      <c r="AA44" s="172"/>
      <c r="AB44" s="172"/>
      <c r="AC44" s="172"/>
      <c r="AD44" s="172"/>
      <c r="AE44" s="172"/>
      <c r="AF44" s="172"/>
      <c r="AG44" s="172"/>
      <c r="AH44" s="172"/>
    </row>
    <row r="45" spans="2:34" ht="15.75">
      <c r="B45" s="333" t="s">
        <v>1058</v>
      </c>
      <c r="C45" s="334">
        <v>94</v>
      </c>
      <c r="D45" s="170" t="s">
        <v>1071</v>
      </c>
      <c r="E45" s="170"/>
      <c r="F45" s="335"/>
      <c r="G45" s="336">
        <v>23730351</v>
      </c>
      <c r="H45" s="170" t="s">
        <v>1065</v>
      </c>
      <c r="I45" s="337">
        <v>100</v>
      </c>
      <c r="J45" s="170" t="s">
        <v>51</v>
      </c>
      <c r="K45" s="338">
        <v>1258</v>
      </c>
      <c r="L45" s="170" t="s">
        <v>1061</v>
      </c>
      <c r="M45" s="337">
        <v>100</v>
      </c>
      <c r="N45" s="335" t="s">
        <v>51</v>
      </c>
      <c r="O45" s="172"/>
      <c r="P45" s="172"/>
      <c r="Q45" s="172"/>
      <c r="R45" s="172"/>
      <c r="S45" s="178"/>
      <c r="T45" s="172"/>
      <c r="U45" s="180"/>
      <c r="V45" s="180"/>
      <c r="W45" s="180"/>
      <c r="X45" s="172"/>
      <c r="Y45" s="172"/>
      <c r="Z45" s="172"/>
      <c r="AA45" s="172"/>
      <c r="AB45" s="172"/>
      <c r="AC45" s="172"/>
      <c r="AD45" s="172"/>
      <c r="AE45" s="185"/>
      <c r="AF45" s="172"/>
      <c r="AG45" s="172"/>
      <c r="AH45" s="170" t="s">
        <v>1064</v>
      </c>
    </row>
    <row r="46" spans="2:34" ht="15.75">
      <c r="B46" s="319"/>
      <c r="C46" s="339"/>
      <c r="D46" s="320"/>
      <c r="E46" s="320"/>
      <c r="F46" s="321"/>
      <c r="G46" s="340"/>
      <c r="H46" s="320"/>
      <c r="I46" s="320"/>
      <c r="J46" s="320"/>
      <c r="K46" s="319"/>
      <c r="L46" s="320"/>
      <c r="M46" s="320"/>
      <c r="N46" s="321"/>
      <c r="O46" s="172"/>
      <c r="P46" s="172"/>
      <c r="Q46" s="172"/>
      <c r="R46" s="172"/>
      <c r="S46" s="175"/>
      <c r="T46" s="172"/>
      <c r="U46" s="172"/>
      <c r="V46" s="172"/>
      <c r="W46" s="172"/>
      <c r="X46" s="172"/>
      <c r="Y46" s="172"/>
      <c r="Z46" s="172"/>
      <c r="AA46" s="172"/>
      <c r="AB46" s="172"/>
      <c r="AC46" s="172"/>
      <c r="AD46" s="172"/>
      <c r="AE46" s="172"/>
      <c r="AF46" s="172"/>
      <c r="AG46" s="172"/>
      <c r="AH46" s="172"/>
    </row>
    <row r="47" spans="2:34" ht="15.75">
      <c r="B47" s="177" t="s">
        <v>74</v>
      </c>
      <c r="C47" s="183"/>
      <c r="D47" s="172"/>
      <c r="E47" s="172"/>
      <c r="F47" s="172"/>
      <c r="G47" s="183"/>
      <c r="H47" s="172"/>
      <c r="I47" s="172"/>
      <c r="J47" s="172"/>
      <c r="K47" s="172"/>
      <c r="L47" s="172"/>
      <c r="M47" s="172"/>
      <c r="N47" s="172"/>
      <c r="O47" s="172"/>
      <c r="P47" s="172"/>
      <c r="Q47" s="172"/>
      <c r="R47" s="172"/>
      <c r="S47" s="175"/>
      <c r="T47" s="172"/>
      <c r="U47" s="172"/>
      <c r="V47" s="172"/>
      <c r="W47" s="172"/>
      <c r="X47" s="172"/>
      <c r="Y47" s="172"/>
      <c r="Z47" s="172"/>
      <c r="AA47" s="172"/>
      <c r="AB47" s="172"/>
      <c r="AC47" s="172"/>
      <c r="AD47" s="172"/>
      <c r="AE47" s="172"/>
      <c r="AF47" s="172"/>
      <c r="AG47" s="172"/>
      <c r="AH47" s="172"/>
    </row>
    <row r="48" spans="2:34" ht="15.75">
      <c r="B48" s="170" t="s">
        <v>1057</v>
      </c>
      <c r="C48" s="172"/>
      <c r="D48" s="172"/>
      <c r="E48" s="172"/>
      <c r="F48" s="172"/>
      <c r="G48" s="456"/>
      <c r="H48" s="455"/>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row>
    <row r="49" spans="2:34" ht="15.75">
      <c r="B49" s="170"/>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row>
    <row r="50" spans="2:34" ht="30">
      <c r="B50" s="323"/>
      <c r="C50" s="324" t="s">
        <v>1060</v>
      </c>
      <c r="D50" s="301"/>
      <c r="E50" s="301"/>
      <c r="F50" s="302"/>
      <c r="G50" s="341" t="s">
        <v>1076</v>
      </c>
      <c r="H50" s="326"/>
      <c r="I50" s="326"/>
      <c r="J50" s="326"/>
      <c r="K50" s="325" t="s">
        <v>1077</v>
      </c>
      <c r="L50" s="326"/>
      <c r="M50" s="326"/>
      <c r="N50" s="327"/>
      <c r="O50" s="172"/>
      <c r="P50" s="172"/>
      <c r="Q50" s="186"/>
      <c r="R50" s="172"/>
      <c r="S50" s="187"/>
      <c r="T50" s="172"/>
      <c r="U50" s="172"/>
      <c r="V50" s="172"/>
      <c r="W50" s="172"/>
      <c r="X50" s="172"/>
      <c r="Y50" s="172"/>
      <c r="Z50" s="172"/>
      <c r="AA50" s="172"/>
      <c r="AB50" s="172"/>
      <c r="AC50" s="172"/>
      <c r="AD50" s="172"/>
      <c r="AE50" s="172"/>
      <c r="AF50" s="172"/>
      <c r="AG50" s="172"/>
      <c r="AH50" s="172"/>
    </row>
    <row r="51" spans="2:34" ht="15.75">
      <c r="B51" s="303" t="s">
        <v>1157</v>
      </c>
      <c r="C51" s="328"/>
      <c r="D51" s="208"/>
      <c r="E51" s="208"/>
      <c r="F51" s="329"/>
      <c r="G51" s="208"/>
      <c r="H51" s="208"/>
      <c r="I51" s="208"/>
      <c r="J51" s="208"/>
      <c r="K51" s="328"/>
      <c r="L51" s="208"/>
      <c r="M51" s="208"/>
      <c r="N51" s="329"/>
      <c r="O51" s="172"/>
      <c r="P51" s="172"/>
      <c r="Q51" s="186"/>
      <c r="R51" s="172"/>
      <c r="S51" s="172"/>
      <c r="T51" s="172"/>
      <c r="U51" s="172"/>
      <c r="V51" s="172"/>
      <c r="W51" s="172"/>
      <c r="X51" s="172"/>
      <c r="Y51" s="172"/>
      <c r="Z51" s="172"/>
      <c r="AA51" s="172"/>
      <c r="AB51" s="172"/>
      <c r="AC51" s="172"/>
      <c r="AD51" s="172"/>
      <c r="AE51" s="172"/>
      <c r="AF51" s="172"/>
      <c r="AG51" s="172"/>
      <c r="AH51" s="172"/>
    </row>
    <row r="52" spans="2:34" ht="15.75">
      <c r="B52" s="305"/>
      <c r="C52" s="308"/>
      <c r="D52" s="172"/>
      <c r="E52" s="172"/>
      <c r="F52" s="310"/>
      <c r="G52" s="172"/>
      <c r="H52" s="172"/>
      <c r="I52" s="172"/>
      <c r="J52" s="172"/>
      <c r="K52" s="308"/>
      <c r="L52" s="172"/>
      <c r="M52" s="172"/>
      <c r="N52" s="310"/>
      <c r="O52" s="172"/>
      <c r="P52" s="172"/>
      <c r="Q52" s="186"/>
      <c r="R52" s="172"/>
      <c r="S52" s="172"/>
      <c r="T52" s="172"/>
      <c r="U52" s="172"/>
      <c r="V52" s="172"/>
      <c r="W52" s="172"/>
      <c r="X52" s="172"/>
      <c r="Y52" s="172"/>
      <c r="Z52" s="172"/>
      <c r="AA52" s="172"/>
      <c r="AB52" s="172"/>
      <c r="AC52" s="172"/>
      <c r="AD52" s="172"/>
      <c r="AE52" s="172"/>
      <c r="AF52" s="172"/>
      <c r="AG52" s="172"/>
      <c r="AH52" s="172"/>
    </row>
    <row r="53" spans="2:34" ht="15.75">
      <c r="B53" s="333" t="s">
        <v>967</v>
      </c>
      <c r="C53" s="308"/>
      <c r="D53" s="172"/>
      <c r="E53" s="172"/>
      <c r="F53" s="310"/>
      <c r="G53" s="190"/>
      <c r="H53" s="172"/>
      <c r="I53" s="173"/>
      <c r="J53" s="172"/>
      <c r="K53" s="332"/>
      <c r="L53" s="172"/>
      <c r="M53" s="173"/>
      <c r="N53" s="310"/>
      <c r="O53" s="172"/>
      <c r="P53" s="172"/>
      <c r="Q53" s="186"/>
      <c r="R53" s="172"/>
      <c r="S53" s="172"/>
      <c r="T53" s="172"/>
      <c r="U53" s="172"/>
      <c r="V53" s="172"/>
      <c r="W53" s="172"/>
      <c r="X53" s="172"/>
      <c r="Y53" s="172"/>
      <c r="Z53" s="172"/>
      <c r="AA53" s="172"/>
      <c r="AB53" s="172"/>
      <c r="AC53" s="172"/>
      <c r="AD53" s="172"/>
      <c r="AE53" s="172"/>
      <c r="AF53" s="172"/>
      <c r="AG53" s="172"/>
      <c r="AH53" s="172"/>
    </row>
    <row r="54" spans="2:34" ht="15.75">
      <c r="B54" s="308" t="s">
        <v>966</v>
      </c>
      <c r="C54" s="330">
        <v>4</v>
      </c>
      <c r="D54" s="172" t="s">
        <v>1071</v>
      </c>
      <c r="E54" s="172"/>
      <c r="F54" s="310"/>
      <c r="G54" s="342">
        <v>62900</v>
      </c>
      <c r="H54" s="172" t="s">
        <v>56</v>
      </c>
      <c r="I54" s="173">
        <v>18.095512082853855</v>
      </c>
      <c r="J54" s="172" t="s">
        <v>51</v>
      </c>
      <c r="K54" s="343">
        <v>23</v>
      </c>
      <c r="L54" s="172" t="s">
        <v>1061</v>
      </c>
      <c r="M54" s="188">
        <v>18.139534883720927</v>
      </c>
      <c r="N54" s="310" t="s">
        <v>51</v>
      </c>
      <c r="O54" s="189"/>
      <c r="P54" s="172"/>
      <c r="Q54" s="344"/>
      <c r="R54" s="172"/>
      <c r="S54" s="172"/>
      <c r="T54" s="172"/>
      <c r="U54" s="172"/>
      <c r="V54" s="172"/>
      <c r="W54" s="172"/>
      <c r="X54" s="172"/>
      <c r="Y54" s="172"/>
      <c r="Z54" s="172"/>
      <c r="AA54" s="172"/>
      <c r="AB54" s="172"/>
      <c r="AC54" s="172"/>
      <c r="AD54" s="172"/>
      <c r="AE54" s="172"/>
      <c r="AF54" s="172"/>
      <c r="AG54" s="172"/>
      <c r="AH54" s="172"/>
    </row>
    <row r="55" spans="2:34" ht="15.75">
      <c r="B55" s="308" t="s">
        <v>987</v>
      </c>
      <c r="C55" s="330">
        <v>1</v>
      </c>
      <c r="D55" s="172" t="s">
        <v>1072</v>
      </c>
      <c r="E55" s="172"/>
      <c r="F55" s="310"/>
      <c r="G55" s="342">
        <v>27400</v>
      </c>
      <c r="H55" s="172" t="s">
        <v>56</v>
      </c>
      <c r="I55" s="173">
        <v>7.8826237054085162</v>
      </c>
      <c r="J55" s="172" t="s">
        <v>51</v>
      </c>
      <c r="K55" s="343">
        <v>6</v>
      </c>
      <c r="L55" s="172" t="s">
        <v>1061</v>
      </c>
      <c r="M55" s="188">
        <v>4.4186046511627906</v>
      </c>
      <c r="N55" s="310" t="s">
        <v>51</v>
      </c>
      <c r="O55" s="189"/>
      <c r="P55" s="172"/>
      <c r="Q55" s="344"/>
      <c r="R55" s="172"/>
      <c r="S55" s="172"/>
      <c r="T55" s="172"/>
      <c r="U55" s="172"/>
      <c r="V55" s="172"/>
      <c r="W55" s="172"/>
      <c r="X55" s="172"/>
      <c r="Y55" s="172"/>
      <c r="Z55" s="172"/>
      <c r="AA55" s="172"/>
      <c r="AB55" s="172"/>
      <c r="AC55" s="172"/>
      <c r="AD55" s="172"/>
      <c r="AE55" s="172"/>
      <c r="AF55" s="172"/>
      <c r="AG55" s="172"/>
      <c r="AH55" s="172"/>
    </row>
    <row r="56" spans="2:34" ht="15.75">
      <c r="B56" s="305"/>
      <c r="C56" s="308"/>
      <c r="D56" s="172"/>
      <c r="E56" s="172"/>
      <c r="F56" s="310"/>
      <c r="G56" s="172"/>
      <c r="H56" s="172"/>
      <c r="I56" s="172"/>
      <c r="J56" s="172"/>
      <c r="K56" s="308"/>
      <c r="L56" s="172"/>
      <c r="M56" s="172"/>
      <c r="N56" s="310"/>
      <c r="O56" s="172"/>
      <c r="P56" s="172"/>
      <c r="Q56" s="186"/>
      <c r="R56" s="172"/>
      <c r="S56" s="172"/>
      <c r="T56" s="172"/>
      <c r="U56" s="172"/>
      <c r="V56" s="172"/>
      <c r="W56" s="172"/>
      <c r="X56" s="172"/>
      <c r="Y56" s="172"/>
      <c r="Z56" s="172"/>
      <c r="AA56" s="172"/>
      <c r="AB56" s="172"/>
      <c r="AC56" s="172"/>
      <c r="AD56" s="172"/>
      <c r="AE56" s="172"/>
      <c r="AF56" s="172"/>
      <c r="AG56" s="172"/>
      <c r="AH56" s="172"/>
    </row>
    <row r="57" spans="2:34" ht="15.75">
      <c r="B57" s="333" t="s">
        <v>992</v>
      </c>
      <c r="C57" s="330"/>
      <c r="D57" s="172"/>
      <c r="E57" s="172"/>
      <c r="F57" s="310"/>
      <c r="G57" s="342"/>
      <c r="H57" s="172"/>
      <c r="I57" s="173"/>
      <c r="J57" s="172"/>
      <c r="K57" s="343"/>
      <c r="L57" s="172"/>
      <c r="M57" s="188"/>
      <c r="N57" s="310"/>
      <c r="O57" s="189"/>
      <c r="P57" s="172"/>
      <c r="Q57" s="180"/>
      <c r="R57" s="172"/>
      <c r="S57" s="172"/>
      <c r="T57" s="172"/>
      <c r="U57" s="172"/>
      <c r="V57" s="172"/>
      <c r="W57" s="172"/>
      <c r="X57" s="172"/>
      <c r="Y57" s="172"/>
      <c r="Z57" s="172"/>
      <c r="AA57" s="172"/>
      <c r="AB57" s="172"/>
      <c r="AC57" s="172"/>
      <c r="AD57" s="172"/>
      <c r="AE57" s="172"/>
      <c r="AF57" s="172"/>
      <c r="AG57" s="172"/>
      <c r="AH57" s="172"/>
    </row>
    <row r="58" spans="2:34" ht="15.75">
      <c r="B58" s="308" t="s">
        <v>994</v>
      </c>
      <c r="C58" s="330">
        <v>3</v>
      </c>
      <c r="D58" s="172" t="s">
        <v>1071</v>
      </c>
      <c r="E58" s="172"/>
      <c r="F58" s="310"/>
      <c r="G58" s="342">
        <v>67400</v>
      </c>
      <c r="H58" s="172" t="s">
        <v>56</v>
      </c>
      <c r="I58" s="173">
        <v>19.390103567318757</v>
      </c>
      <c r="J58" s="172" t="s">
        <v>51</v>
      </c>
      <c r="K58" s="343">
        <v>20</v>
      </c>
      <c r="L58" s="172" t="s">
        <v>1061</v>
      </c>
      <c r="M58" s="188">
        <v>15.193798449612403</v>
      </c>
      <c r="N58" s="310" t="s">
        <v>51</v>
      </c>
      <c r="O58" s="189"/>
      <c r="P58" s="172"/>
      <c r="Q58" s="344"/>
      <c r="R58" s="172"/>
      <c r="S58" s="172"/>
      <c r="T58" s="172"/>
      <c r="U58" s="172"/>
      <c r="V58" s="172"/>
      <c r="W58" s="172"/>
      <c r="X58" s="172"/>
      <c r="Y58" s="172"/>
      <c r="Z58" s="172"/>
      <c r="AA58" s="172"/>
      <c r="AB58" s="172"/>
      <c r="AC58" s="172"/>
      <c r="AD58" s="172"/>
      <c r="AE58" s="172"/>
      <c r="AF58" s="172"/>
      <c r="AG58" s="172"/>
      <c r="AH58" s="172"/>
    </row>
    <row r="59" spans="2:34" ht="15.75">
      <c r="B59" s="308" t="s">
        <v>1018</v>
      </c>
      <c r="C59" s="330">
        <v>1</v>
      </c>
      <c r="D59" s="172" t="s">
        <v>1072</v>
      </c>
      <c r="E59" s="172"/>
      <c r="F59" s="310"/>
      <c r="G59" s="342">
        <v>15500</v>
      </c>
      <c r="H59" s="172" t="s">
        <v>56</v>
      </c>
      <c r="I59" s="173">
        <v>4.4591484464902189</v>
      </c>
      <c r="J59" s="172" t="s">
        <v>51</v>
      </c>
      <c r="K59" s="343">
        <v>3</v>
      </c>
      <c r="L59" s="172" t="s">
        <v>1061</v>
      </c>
      <c r="M59" s="188">
        <v>2.558139534883721</v>
      </c>
      <c r="N59" s="310" t="s">
        <v>51</v>
      </c>
      <c r="O59" s="189"/>
      <c r="P59" s="172"/>
      <c r="Q59" s="344"/>
      <c r="R59" s="172"/>
      <c r="S59" s="172"/>
      <c r="T59" s="172"/>
      <c r="U59" s="172"/>
      <c r="V59" s="172"/>
      <c r="W59" s="172"/>
      <c r="X59" s="172"/>
      <c r="Y59" s="172"/>
      <c r="Z59" s="172"/>
      <c r="AA59" s="172"/>
      <c r="AB59" s="172"/>
      <c r="AC59" s="172"/>
      <c r="AD59" s="172"/>
      <c r="AE59" s="172"/>
      <c r="AF59" s="172"/>
      <c r="AG59" s="172"/>
      <c r="AH59" s="172"/>
    </row>
    <row r="60" spans="2:34" ht="15.75">
      <c r="B60" s="308" t="s">
        <v>1007</v>
      </c>
      <c r="C60" s="330">
        <v>1</v>
      </c>
      <c r="D60" s="172" t="s">
        <v>1072</v>
      </c>
      <c r="E60" s="172"/>
      <c r="F60" s="310"/>
      <c r="G60" s="342">
        <v>21400</v>
      </c>
      <c r="H60" s="172" t="s">
        <v>56</v>
      </c>
      <c r="I60" s="173">
        <v>6.1565017261219799</v>
      </c>
      <c r="J60" s="172" t="s">
        <v>51</v>
      </c>
      <c r="K60" s="343">
        <v>7</v>
      </c>
      <c r="L60" s="172" t="s">
        <v>1061</v>
      </c>
      <c r="M60" s="188">
        <v>5.3488372093023262</v>
      </c>
      <c r="N60" s="310" t="s">
        <v>51</v>
      </c>
      <c r="O60" s="189"/>
      <c r="P60" s="172"/>
      <c r="Q60" s="344"/>
      <c r="R60" s="172"/>
      <c r="S60" s="172"/>
      <c r="T60" s="172"/>
      <c r="U60" s="172"/>
      <c r="V60" s="172"/>
      <c r="W60" s="172"/>
      <c r="X60" s="172"/>
      <c r="Y60" s="172"/>
      <c r="Z60" s="172"/>
      <c r="AA60" s="172"/>
      <c r="AB60" s="172"/>
      <c r="AC60" s="172"/>
      <c r="AD60" s="172"/>
      <c r="AE60" s="172"/>
      <c r="AF60" s="172"/>
      <c r="AG60" s="172"/>
      <c r="AH60" s="172"/>
    </row>
    <row r="61" spans="2:34" ht="15.75">
      <c r="B61" s="308" t="s">
        <v>1043</v>
      </c>
      <c r="C61" s="330">
        <v>2</v>
      </c>
      <c r="D61" s="172" t="s">
        <v>1071</v>
      </c>
      <c r="E61" s="172"/>
      <c r="F61" s="310"/>
      <c r="G61" s="342">
        <v>38700</v>
      </c>
      <c r="H61" s="172" t="s">
        <v>56</v>
      </c>
      <c r="I61" s="173">
        <v>11.133486766398159</v>
      </c>
      <c r="J61" s="172" t="s">
        <v>51</v>
      </c>
      <c r="K61" s="343">
        <v>11</v>
      </c>
      <c r="L61" s="172" t="s">
        <v>1061</v>
      </c>
      <c r="M61" s="188">
        <v>8.7596899224806215</v>
      </c>
      <c r="N61" s="310" t="s">
        <v>51</v>
      </c>
      <c r="O61" s="189"/>
      <c r="P61" s="172"/>
      <c r="Q61" s="344"/>
      <c r="R61" s="172"/>
      <c r="S61" s="172"/>
      <c r="T61" s="172"/>
      <c r="U61" s="172"/>
      <c r="V61" s="172"/>
      <c r="W61" s="172"/>
      <c r="X61" s="172"/>
      <c r="Y61" s="172"/>
      <c r="Z61" s="172"/>
      <c r="AA61" s="172"/>
      <c r="AB61" s="172"/>
      <c r="AC61" s="172"/>
      <c r="AD61" s="172"/>
      <c r="AE61" s="172"/>
      <c r="AF61" s="172"/>
      <c r="AG61" s="172"/>
      <c r="AH61" s="172"/>
    </row>
    <row r="62" spans="2:34" ht="15.75">
      <c r="B62" s="308" t="s">
        <v>1028</v>
      </c>
      <c r="C62" s="330">
        <v>1</v>
      </c>
      <c r="D62" s="172" t="s">
        <v>1072</v>
      </c>
      <c r="E62" s="172"/>
      <c r="F62" s="310"/>
      <c r="G62" s="342">
        <v>24700</v>
      </c>
      <c r="H62" s="172" t="s">
        <v>56</v>
      </c>
      <c r="I62" s="173">
        <v>7.1058688147295737</v>
      </c>
      <c r="J62" s="172" t="s">
        <v>51</v>
      </c>
      <c r="K62" s="343">
        <v>4</v>
      </c>
      <c r="L62" s="172" t="s">
        <v>1061</v>
      </c>
      <c r="M62" s="188">
        <v>3.0232558139534884</v>
      </c>
      <c r="N62" s="310" t="s">
        <v>51</v>
      </c>
      <c r="O62" s="189"/>
      <c r="P62" s="172"/>
      <c r="Q62" s="344"/>
      <c r="R62" s="172"/>
      <c r="S62" s="172"/>
      <c r="T62" s="172"/>
      <c r="U62" s="172"/>
      <c r="V62" s="172"/>
      <c r="W62" s="172"/>
      <c r="X62" s="172"/>
      <c r="Y62" s="172"/>
      <c r="Z62" s="172"/>
      <c r="AA62" s="172"/>
      <c r="AB62" s="172"/>
      <c r="AC62" s="172"/>
      <c r="AD62" s="172"/>
      <c r="AE62" s="172"/>
      <c r="AF62" s="172"/>
      <c r="AG62" s="172"/>
      <c r="AH62" s="172"/>
    </row>
    <row r="63" spans="2:34" ht="15.75">
      <c r="B63" s="308" t="s">
        <v>1051</v>
      </c>
      <c r="C63" s="330">
        <v>1</v>
      </c>
      <c r="D63" s="172" t="s">
        <v>1072</v>
      </c>
      <c r="E63" s="172"/>
      <c r="F63" s="310"/>
      <c r="G63" s="342">
        <v>26800</v>
      </c>
      <c r="H63" s="172" t="s">
        <v>56</v>
      </c>
      <c r="I63" s="173">
        <v>7.7100115074798623</v>
      </c>
      <c r="J63" s="172" t="s">
        <v>51</v>
      </c>
      <c r="K63" s="343">
        <v>11</v>
      </c>
      <c r="L63" s="172" t="s">
        <v>1061</v>
      </c>
      <c r="M63" s="188">
        <v>8.604651162790697</v>
      </c>
      <c r="N63" s="310" t="s">
        <v>51</v>
      </c>
      <c r="O63" s="189"/>
      <c r="P63" s="172"/>
      <c r="Q63" s="344"/>
      <c r="R63" s="172"/>
      <c r="S63" s="172"/>
      <c r="T63" s="172"/>
      <c r="U63" s="172"/>
      <c r="V63" s="172"/>
      <c r="W63" s="172"/>
      <c r="X63" s="172"/>
      <c r="Y63" s="172"/>
      <c r="Z63" s="172"/>
      <c r="AA63" s="172"/>
      <c r="AB63" s="172"/>
      <c r="AC63" s="172"/>
      <c r="AD63" s="172"/>
      <c r="AE63" s="172"/>
      <c r="AF63" s="172"/>
      <c r="AG63" s="172"/>
      <c r="AH63" s="172"/>
    </row>
    <row r="64" spans="2:34" ht="15.75">
      <c r="B64" s="308" t="s">
        <v>1023</v>
      </c>
      <c r="C64" s="330">
        <v>1</v>
      </c>
      <c r="D64" s="172" t="s">
        <v>1072</v>
      </c>
      <c r="E64" s="172"/>
      <c r="F64" s="310"/>
      <c r="G64" s="342">
        <v>11800</v>
      </c>
      <c r="H64" s="172" t="s">
        <v>56</v>
      </c>
      <c r="I64" s="173">
        <v>3.3947065592635211</v>
      </c>
      <c r="J64" s="172" t="s">
        <v>51</v>
      </c>
      <c r="K64" s="343">
        <v>2</v>
      </c>
      <c r="L64" s="172" t="s">
        <v>1061</v>
      </c>
      <c r="M64" s="188">
        <v>1.7829457364341086</v>
      </c>
      <c r="N64" s="310" t="s">
        <v>51</v>
      </c>
      <c r="O64" s="189"/>
      <c r="P64" s="172"/>
      <c r="Q64" s="344"/>
      <c r="R64" s="172"/>
      <c r="S64" s="172"/>
      <c r="T64" s="172"/>
      <c r="U64" s="172"/>
      <c r="V64" s="172"/>
      <c r="W64" s="172"/>
      <c r="X64" s="172"/>
      <c r="Y64" s="172"/>
      <c r="Z64" s="172"/>
      <c r="AA64" s="172"/>
      <c r="AB64" s="172"/>
      <c r="AC64" s="172"/>
      <c r="AD64" s="172"/>
      <c r="AE64" s="172"/>
      <c r="AF64" s="172"/>
      <c r="AG64" s="172"/>
      <c r="AH64" s="172"/>
    </row>
    <row r="65" spans="2:34" ht="15.75">
      <c r="B65" s="308" t="s">
        <v>1035</v>
      </c>
      <c r="C65" s="330">
        <v>1</v>
      </c>
      <c r="D65" s="172" t="s">
        <v>1072</v>
      </c>
      <c r="E65" s="172"/>
      <c r="F65" s="310"/>
      <c r="G65" s="342">
        <v>27100</v>
      </c>
      <c r="H65" s="172" t="s">
        <v>56</v>
      </c>
      <c r="I65" s="173">
        <v>7.7963176064441893</v>
      </c>
      <c r="J65" s="172" t="s">
        <v>51</v>
      </c>
      <c r="K65" s="343">
        <v>20</v>
      </c>
      <c r="L65" s="172" t="s">
        <v>1061</v>
      </c>
      <c r="M65" s="188">
        <v>15.11627906976744</v>
      </c>
      <c r="N65" s="310" t="s">
        <v>51</v>
      </c>
      <c r="O65" s="189"/>
      <c r="P65" s="172"/>
      <c r="Q65" s="344"/>
      <c r="R65" s="172"/>
      <c r="S65" s="172"/>
      <c r="T65" s="172"/>
      <c r="U65" s="172"/>
      <c r="V65" s="172"/>
      <c r="W65" s="172"/>
      <c r="X65" s="172"/>
      <c r="Y65" s="172"/>
      <c r="Z65" s="172"/>
      <c r="AA65" s="172"/>
      <c r="AB65" s="172"/>
      <c r="AC65" s="172"/>
      <c r="AD65" s="172"/>
      <c r="AE65" s="172"/>
      <c r="AF65" s="172"/>
      <c r="AG65" s="172"/>
      <c r="AH65" s="172"/>
    </row>
    <row r="66" spans="2:34" ht="15.75">
      <c r="B66" s="308" t="s">
        <v>1039</v>
      </c>
      <c r="C66" s="330">
        <v>1</v>
      </c>
      <c r="D66" s="172" t="s">
        <v>1072</v>
      </c>
      <c r="E66" s="172"/>
      <c r="F66" s="310"/>
      <c r="G66" s="342">
        <v>13800</v>
      </c>
      <c r="H66" s="172" t="s">
        <v>56</v>
      </c>
      <c r="I66" s="173">
        <v>3.9700805523590335</v>
      </c>
      <c r="J66" s="172" t="s">
        <v>51</v>
      </c>
      <c r="K66" s="343">
        <v>14</v>
      </c>
      <c r="L66" s="172" t="s">
        <v>1061</v>
      </c>
      <c r="M66" s="188">
        <v>11.007751937984496</v>
      </c>
      <c r="N66" s="310" t="s">
        <v>51</v>
      </c>
      <c r="O66" s="189"/>
      <c r="P66" s="172"/>
      <c r="Q66" s="344"/>
      <c r="R66" s="172"/>
      <c r="S66" s="172"/>
      <c r="T66" s="172"/>
      <c r="U66" s="172"/>
      <c r="V66" s="172"/>
      <c r="W66" s="172"/>
      <c r="X66" s="172"/>
      <c r="Y66" s="172"/>
      <c r="Z66" s="172"/>
      <c r="AA66" s="172"/>
      <c r="AB66" s="172"/>
      <c r="AC66" s="172"/>
      <c r="AD66" s="172"/>
      <c r="AE66" s="172"/>
      <c r="AF66" s="172"/>
      <c r="AG66" s="172"/>
      <c r="AH66" s="172"/>
    </row>
    <row r="67" spans="2:34" ht="15.75">
      <c r="B67" s="308" t="s">
        <v>1013</v>
      </c>
      <c r="C67" s="330">
        <v>1</v>
      </c>
      <c r="D67" s="172" t="s">
        <v>1072</v>
      </c>
      <c r="E67" s="172"/>
      <c r="F67" s="310"/>
      <c r="G67" s="342">
        <v>10100</v>
      </c>
      <c r="H67" s="172" t="s">
        <v>56</v>
      </c>
      <c r="I67" s="173">
        <v>2.905638665132336</v>
      </c>
      <c r="J67" s="172" t="s">
        <v>51</v>
      </c>
      <c r="K67" s="343">
        <v>8</v>
      </c>
      <c r="L67" s="172" t="s">
        <v>1061</v>
      </c>
      <c r="M67" s="188">
        <v>6.0465116279069768</v>
      </c>
      <c r="N67" s="310" t="s">
        <v>51</v>
      </c>
      <c r="O67" s="189"/>
      <c r="P67" s="172"/>
      <c r="Q67" s="344"/>
      <c r="R67" s="172"/>
      <c r="S67" s="172"/>
      <c r="T67" s="172"/>
      <c r="U67" s="172"/>
      <c r="V67" s="172"/>
      <c r="W67" s="172"/>
      <c r="X67" s="172"/>
      <c r="Y67" s="172"/>
      <c r="Z67" s="172"/>
      <c r="AA67" s="172"/>
      <c r="AB67" s="172"/>
      <c r="AC67" s="172"/>
      <c r="AD67" s="172"/>
      <c r="AE67" s="172"/>
      <c r="AF67" s="172"/>
      <c r="AG67" s="172"/>
      <c r="AH67" s="172"/>
    </row>
    <row r="68" spans="2:34" ht="15.75">
      <c r="B68" s="308"/>
      <c r="C68" s="308"/>
      <c r="D68" s="172"/>
      <c r="E68" s="172"/>
      <c r="F68" s="310"/>
      <c r="G68" s="342"/>
      <c r="H68" s="172"/>
      <c r="I68" s="173"/>
      <c r="J68" s="172"/>
      <c r="K68" s="332"/>
      <c r="L68" s="172"/>
      <c r="M68" s="173"/>
      <c r="N68" s="310"/>
      <c r="O68" s="172"/>
      <c r="P68" s="172"/>
      <c r="Q68" s="180"/>
      <c r="R68" s="172"/>
      <c r="S68" s="172"/>
      <c r="T68" s="172"/>
      <c r="U68" s="172"/>
      <c r="V68" s="172"/>
      <c r="W68" s="172"/>
      <c r="X68" s="172"/>
      <c r="Y68" s="172"/>
      <c r="Z68" s="172"/>
      <c r="AA68" s="172"/>
      <c r="AB68" s="172"/>
      <c r="AC68" s="172"/>
      <c r="AD68" s="172"/>
      <c r="AE68" s="172"/>
      <c r="AF68" s="172"/>
      <c r="AG68" s="172"/>
      <c r="AH68" s="172"/>
    </row>
    <row r="69" spans="2:34" ht="15.75">
      <c r="B69" s="333" t="s">
        <v>1058</v>
      </c>
      <c r="C69" s="333">
        <v>18</v>
      </c>
      <c r="D69" s="170" t="s">
        <v>1071</v>
      </c>
      <c r="E69" s="170"/>
      <c r="F69" s="335"/>
      <c r="G69" s="345">
        <v>347600</v>
      </c>
      <c r="H69" s="170" t="s">
        <v>56</v>
      </c>
      <c r="I69" s="337">
        <v>100</v>
      </c>
      <c r="J69" s="170" t="s">
        <v>51</v>
      </c>
      <c r="K69" s="338">
        <v>129</v>
      </c>
      <c r="L69" s="170" t="s">
        <v>1061</v>
      </c>
      <c r="M69" s="337">
        <v>100</v>
      </c>
      <c r="N69" s="335" t="s">
        <v>51</v>
      </c>
      <c r="O69" s="172"/>
      <c r="P69" s="172"/>
      <c r="Q69" s="180"/>
      <c r="R69" s="172"/>
      <c r="S69" s="172"/>
      <c r="T69" s="172"/>
      <c r="U69" s="172"/>
      <c r="V69" s="172"/>
      <c r="W69" s="172"/>
      <c r="X69" s="172"/>
      <c r="Y69" s="172"/>
      <c r="Z69" s="172"/>
      <c r="AA69" s="172"/>
      <c r="AB69" s="172"/>
      <c r="AC69" s="172"/>
      <c r="AD69" s="172"/>
      <c r="AE69" s="185">
        <v>174.10000000000002</v>
      </c>
      <c r="AF69" s="172" t="s">
        <v>1066</v>
      </c>
      <c r="AG69" s="172"/>
      <c r="AH69" s="172"/>
    </row>
    <row r="70" spans="2:34" ht="15.75">
      <c r="B70" s="319"/>
      <c r="C70" s="319"/>
      <c r="D70" s="320"/>
      <c r="E70" s="320"/>
      <c r="F70" s="321"/>
      <c r="G70" s="320"/>
      <c r="H70" s="320"/>
      <c r="I70" s="320"/>
      <c r="J70" s="320"/>
      <c r="K70" s="319"/>
      <c r="L70" s="320"/>
      <c r="M70" s="320"/>
      <c r="N70" s="321"/>
      <c r="O70" s="172"/>
      <c r="P70" s="172"/>
      <c r="Q70" s="180"/>
      <c r="R70" s="172"/>
      <c r="S70" s="172"/>
      <c r="T70" s="172"/>
      <c r="U70" s="172"/>
      <c r="V70" s="172"/>
      <c r="W70" s="172"/>
      <c r="X70" s="172"/>
      <c r="Y70" s="172"/>
      <c r="Z70" s="172"/>
      <c r="AA70" s="172"/>
      <c r="AB70" s="172"/>
      <c r="AC70" s="172"/>
      <c r="AD70" s="172"/>
      <c r="AE70" s="185">
        <v>227.82999999999998</v>
      </c>
      <c r="AF70" s="172" t="s">
        <v>1067</v>
      </c>
      <c r="AG70" s="172"/>
      <c r="AH70" s="172"/>
    </row>
    <row r="71" spans="2:34" ht="16.5" thickBot="1">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91">
        <v>7988.2043580269701</v>
      </c>
      <c r="AF71" s="172" t="s">
        <v>1068</v>
      </c>
      <c r="AG71" s="172"/>
      <c r="AH71" s="172"/>
    </row>
    <row r="72" spans="2:34" ht="16.5" thickBot="1">
      <c r="B72" s="346" t="s">
        <v>1058</v>
      </c>
      <c r="C72" s="347">
        <v>175</v>
      </c>
      <c r="D72" s="346" t="s">
        <v>1069</v>
      </c>
      <c r="E72" s="346"/>
      <c r="F72" s="346"/>
      <c r="G72" s="348">
        <v>4235473</v>
      </c>
      <c r="H72" s="346" t="s">
        <v>56</v>
      </c>
      <c r="I72" s="346"/>
      <c r="J72" s="346"/>
      <c r="K72" s="349">
        <v>6315.9541151226185</v>
      </c>
      <c r="L72" s="346" t="s">
        <v>1061</v>
      </c>
      <c r="M72" s="346"/>
      <c r="N72" s="346"/>
      <c r="O72" s="172"/>
      <c r="P72" s="172"/>
      <c r="Q72" s="172"/>
      <c r="R72" s="172"/>
      <c r="S72" s="172"/>
      <c r="T72" s="172"/>
      <c r="U72" s="172"/>
      <c r="V72" s="172"/>
      <c r="W72" s="172"/>
      <c r="X72" s="172"/>
      <c r="Y72" s="172"/>
      <c r="Z72" s="172"/>
      <c r="AA72" s="172"/>
      <c r="AB72" s="172"/>
      <c r="AC72" s="172"/>
      <c r="AD72" s="172"/>
      <c r="AE72" s="172"/>
      <c r="AF72" s="172"/>
      <c r="AG72" s="172"/>
      <c r="AH72" s="172"/>
    </row>
    <row r="73" spans="2:34" ht="16.5">
      <c r="B73" s="192" t="s">
        <v>1070</v>
      </c>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row>
    <row r="74" spans="2:34" ht="15.75">
      <c r="B74" s="172"/>
      <c r="C74" s="172"/>
      <c r="D74" s="172"/>
      <c r="E74" s="172"/>
      <c r="F74" s="172"/>
      <c r="G74" s="183"/>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row>
    <row r="78" spans="2:34">
      <c r="G78" s="454"/>
    </row>
  </sheetData>
  <mergeCells count="1">
    <mergeCell ref="G26:J26"/>
  </mergeCells>
  <conditionalFormatting sqref="X25:Z26 AB25:AH26 AD24:AH24 G24:R25 L20:R23 X24:AA24 X27:AH29 X16:AF23 AG7:AH23 N29:R29 H29:H43 J29:J43 L29:L43 X30:X40 Y30:Y44 Z30:AH40 G27:R28 G26 K26:R26 P7:R7 L7:N7 AB7:AF12 G10:G12 O10:O12 AA10:AA12 AB14:AF14 G16:R18 AD15:AF15 H22:K23 M8:N8 G19:J21 L9:N13 M14:N14 H7:J15 X7:Z15 L15:N15 N30:P40 R30:R40 Q30:Q43 P9:R12 R8">
    <cfRule type="expression" dxfId="18" priority="13" stopIfTrue="1">
      <formula>G7=MAX($H7:$S7)</formula>
    </cfRule>
  </conditionalFormatting>
  <conditionalFormatting sqref="K10:K12">
    <cfRule type="expression" dxfId="17" priority="17" stopIfTrue="1">
      <formula>K10=MAX($H10:$S10)</formula>
    </cfRule>
  </conditionalFormatting>
  <conditionalFormatting sqref="AB13:AF13">
    <cfRule type="expression" dxfId="16" priority="16" stopIfTrue="1">
      <formula>AB13=MAX($H13:$S13)</formula>
    </cfRule>
  </conditionalFormatting>
  <conditionalFormatting sqref="L19:R19">
    <cfRule type="expression" dxfId="15" priority="15" stopIfTrue="1">
      <formula>L19=MAX($H19:$S19)</formula>
    </cfRule>
  </conditionalFormatting>
  <conditionalFormatting sqref="AB15:AC15">
    <cfRule type="expression" dxfId="14" priority="14" stopIfTrue="1">
      <formula>AB15=MAX($H15:$S15)</formula>
    </cfRule>
  </conditionalFormatting>
  <conditionalFormatting sqref="AA25">
    <cfRule type="expression" dxfId="13" priority="18" stopIfTrue="1">
      <formula>AA25=MAX($H24:$S24)</formula>
    </cfRule>
  </conditionalFormatting>
  <conditionalFormatting sqref="H54:H55">
    <cfRule type="expression" dxfId="12" priority="12" stopIfTrue="1">
      <formula>$G$55=0</formula>
    </cfRule>
  </conditionalFormatting>
  <conditionalFormatting sqref="H54:H55 L54:L55 L57:L67 H57:H67">
    <cfRule type="expression" dxfId="11" priority="11" stopIfTrue="1">
      <formula>G54=0</formula>
    </cfRule>
  </conditionalFormatting>
  <conditionalFormatting sqref="L54:L55">
    <cfRule type="expression" dxfId="10" priority="10" stopIfTrue="1">
      <formula>$G$55=0</formula>
    </cfRule>
  </conditionalFormatting>
  <conditionalFormatting sqref="AA26">
    <cfRule type="expression" dxfId="9" priority="19" stopIfTrue="1">
      <formula>AA26=MAX($H24:$S24)</formula>
    </cfRule>
  </conditionalFormatting>
  <conditionalFormatting sqref="P13:R13">
    <cfRule type="expression" dxfId="8" priority="9" stopIfTrue="1">
      <formula>P13=MAX($H13:$S13)</formula>
    </cfRule>
  </conditionalFormatting>
  <conditionalFormatting sqref="P14:R14">
    <cfRule type="expression" dxfId="7" priority="8" stopIfTrue="1">
      <formula>P14=MAX($H14:$S14)</formula>
    </cfRule>
  </conditionalFormatting>
  <conditionalFormatting sqref="P15:R15">
    <cfRule type="expression" dxfId="6" priority="7" stopIfTrue="1">
      <formula>P15=MAX($H15:$S15)</formula>
    </cfRule>
  </conditionalFormatting>
  <conditionalFormatting sqref="T8">
    <cfRule type="expression" dxfId="5" priority="6" stopIfTrue="1">
      <formula>T8=MAX($H8:$S8)</formula>
    </cfRule>
  </conditionalFormatting>
  <conditionalFormatting sqref="L8">
    <cfRule type="expression" dxfId="4" priority="5" stopIfTrue="1">
      <formula>L8=MAX($H8:$S8)</formula>
    </cfRule>
  </conditionalFormatting>
  <conditionalFormatting sqref="Q54:Q55 Q57:Q70">
    <cfRule type="expression" dxfId="3" priority="4" stopIfTrue="1">
      <formula>Q54=MAX($H54:$S54)</formula>
    </cfRule>
  </conditionalFormatting>
  <conditionalFormatting sqref="X49:Z49 AB49:AH49 G49:R49">
    <cfRule type="expression" dxfId="2" priority="2" stopIfTrue="1">
      <formula>G49=MAX($H49:$S49)</formula>
    </cfRule>
  </conditionalFormatting>
  <conditionalFormatting sqref="AA49">
    <cfRule type="expression" dxfId="1" priority="3" stopIfTrue="1">
      <formula>AA49=MAX($H48:$S48)</formula>
    </cfRule>
  </conditionalFormatting>
  <conditionalFormatting sqref="P8">
    <cfRule type="expression" dxfId="0" priority="1" stopIfTrue="1">
      <formula>P8=MAX($H8:$S8)</formula>
    </cfRule>
  </conditionalFormatting>
  <pageMargins left="0.25" right="0.25" top="0.75" bottom="0.75" header="0.3" footer="0.3"/>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B2" sqref="B2"/>
    </sheetView>
  </sheetViews>
  <sheetFormatPr defaultRowHeight="15"/>
  <cols>
    <col min="2" max="2" width="33" customWidth="1"/>
    <col min="3" max="3" width="19.140625" customWidth="1"/>
    <col min="4" max="4" width="18.7109375" customWidth="1"/>
    <col min="5" max="5" width="16.85546875" customWidth="1"/>
    <col min="6" max="6" width="18" customWidth="1"/>
  </cols>
  <sheetData>
    <row r="1" spans="1:7" ht="15.75">
      <c r="A1" s="194"/>
      <c r="B1" s="193"/>
      <c r="C1" s="193"/>
      <c r="D1" s="193"/>
      <c r="E1" s="193"/>
      <c r="F1" s="193"/>
      <c r="G1" s="193"/>
    </row>
    <row r="2" spans="1:7" ht="15.75">
      <c r="A2" s="194"/>
      <c r="B2" s="350" t="s">
        <v>1214</v>
      </c>
      <c r="C2" s="351" t="s">
        <v>1078</v>
      </c>
      <c r="D2" s="351" t="s">
        <v>1079</v>
      </c>
      <c r="E2" s="351" t="s">
        <v>1080</v>
      </c>
      <c r="F2" s="352" t="s">
        <v>51</v>
      </c>
      <c r="G2" s="193"/>
    </row>
    <row r="3" spans="1:7" ht="15.75">
      <c r="A3" s="194"/>
      <c r="B3" s="353"/>
      <c r="C3" s="354" t="s">
        <v>1081</v>
      </c>
      <c r="D3" s="354" t="s">
        <v>1081</v>
      </c>
      <c r="E3" s="354" t="s">
        <v>1082</v>
      </c>
      <c r="F3" s="355" t="s">
        <v>1082</v>
      </c>
      <c r="G3" s="193"/>
    </row>
    <row r="4" spans="1:7" ht="15.75">
      <c r="A4" s="194"/>
      <c r="B4" s="356"/>
      <c r="C4" s="193"/>
      <c r="D4" s="193"/>
      <c r="E4" s="193"/>
      <c r="F4" s="357"/>
      <c r="G4" s="193"/>
    </row>
    <row r="5" spans="1:7" ht="15.75">
      <c r="A5" s="194"/>
      <c r="B5" s="356" t="s">
        <v>49</v>
      </c>
      <c r="C5" s="195">
        <v>245.10000000000002</v>
      </c>
      <c r="D5" s="195">
        <v>255.2</v>
      </c>
      <c r="E5" s="195">
        <v>10.099999999999966</v>
      </c>
      <c r="F5" s="358">
        <v>4.1207670338637148E-2</v>
      </c>
      <c r="G5" s="193"/>
    </row>
    <row r="6" spans="1:7" ht="15.75">
      <c r="A6" s="194"/>
      <c r="B6" s="356" t="s">
        <v>1083</v>
      </c>
      <c r="C6" s="195">
        <v>109.9</v>
      </c>
      <c r="D6" s="195">
        <v>116.4</v>
      </c>
      <c r="E6" s="195">
        <v>6.5</v>
      </c>
      <c r="F6" s="358">
        <v>5.9144676979071879E-2</v>
      </c>
      <c r="G6" s="193"/>
    </row>
    <row r="7" spans="1:7" ht="17.25">
      <c r="A7" s="194"/>
      <c r="B7" s="356" t="s">
        <v>1181</v>
      </c>
      <c r="C7" s="195">
        <v>99.2</v>
      </c>
      <c r="D7" s="195">
        <v>89.1</v>
      </c>
      <c r="E7" s="195">
        <v>-10.100000000000009</v>
      </c>
      <c r="F7" s="358">
        <v>-0.10181451612903233</v>
      </c>
      <c r="G7" s="193"/>
    </row>
    <row r="8" spans="1:7" ht="17.25">
      <c r="A8" s="194"/>
      <c r="B8" s="356" t="s">
        <v>1182</v>
      </c>
      <c r="C8" s="195">
        <v>30.2</v>
      </c>
      <c r="D8" s="202">
        <v>18.5</v>
      </c>
      <c r="E8" s="195">
        <v>-11.7</v>
      </c>
      <c r="F8" s="358">
        <v>-0.38741721854304634</v>
      </c>
      <c r="G8" s="193"/>
    </row>
    <row r="9" spans="1:7" ht="15.75">
      <c r="A9" s="194"/>
      <c r="B9" s="356" t="s">
        <v>1084</v>
      </c>
      <c r="C9" s="195">
        <v>0</v>
      </c>
      <c r="D9" s="195">
        <v>-12</v>
      </c>
      <c r="E9" s="195">
        <v>-12</v>
      </c>
      <c r="F9" s="358"/>
      <c r="G9" s="193"/>
    </row>
    <row r="10" spans="1:7" ht="15.75">
      <c r="A10" s="194"/>
      <c r="B10" s="356" t="s">
        <v>1085</v>
      </c>
      <c r="C10" s="195">
        <v>-12.899999999999999</v>
      </c>
      <c r="D10" s="195">
        <v>-22.7</v>
      </c>
      <c r="E10" s="195">
        <v>-9.8000000000000007</v>
      </c>
      <c r="F10" s="358">
        <v>0.75968992248062028</v>
      </c>
      <c r="G10" s="193"/>
    </row>
    <row r="11" spans="1:7" ht="15.75">
      <c r="A11" s="194"/>
      <c r="B11" s="356" t="s">
        <v>1086</v>
      </c>
      <c r="C11" s="195">
        <v>-10.200000000000001</v>
      </c>
      <c r="D11" s="203">
        <v>-7.3</v>
      </c>
      <c r="E11" s="195">
        <v>2.9000000000000012</v>
      </c>
      <c r="F11" s="358">
        <v>-0.28431372549019618</v>
      </c>
      <c r="G11" s="193"/>
    </row>
    <row r="12" spans="1:7">
      <c r="A12" s="197"/>
      <c r="B12" s="359" t="s">
        <v>1087</v>
      </c>
      <c r="C12" s="360">
        <v>461.3</v>
      </c>
      <c r="D12" s="361">
        <v>437.20000000000005</v>
      </c>
      <c r="E12" s="360">
        <v>-24.100000000000041</v>
      </c>
      <c r="F12" s="362">
        <v>-5.2243659223932454E-2</v>
      </c>
      <c r="G12" s="196"/>
    </row>
    <row r="13" spans="1:7">
      <c r="A13" s="197"/>
      <c r="B13" s="363"/>
      <c r="C13" s="198"/>
      <c r="D13" s="198"/>
      <c r="E13" s="198"/>
      <c r="F13" s="364"/>
      <c r="G13" s="196"/>
    </row>
    <row r="14" spans="1:7" ht="15.75">
      <c r="A14" s="200"/>
      <c r="B14" s="365" t="s">
        <v>1088</v>
      </c>
      <c r="C14" s="199">
        <v>-125.9</v>
      </c>
      <c r="D14" s="204">
        <v>-103.3</v>
      </c>
      <c r="E14" s="199">
        <v>22.600000000000009</v>
      </c>
      <c r="F14" s="366">
        <v>-0.17950754567116764</v>
      </c>
      <c r="G14" s="92"/>
    </row>
    <row r="15" spans="1:7" ht="15.75">
      <c r="A15" s="194"/>
      <c r="B15" s="356" t="s">
        <v>1089</v>
      </c>
      <c r="C15" s="195">
        <v>0</v>
      </c>
      <c r="D15" s="205">
        <v>10.5</v>
      </c>
      <c r="E15" s="195">
        <v>10.5</v>
      </c>
      <c r="F15" s="367"/>
      <c r="G15" s="193"/>
    </row>
    <row r="16" spans="1:7" ht="15.75">
      <c r="A16" s="194"/>
      <c r="B16" s="356" t="s">
        <v>1090</v>
      </c>
      <c r="C16" s="195">
        <v>30.4</v>
      </c>
      <c r="D16" s="206">
        <v>30.9</v>
      </c>
      <c r="E16" s="195">
        <v>0.5</v>
      </c>
      <c r="F16" s="358">
        <v>1.6447368421052631E-2</v>
      </c>
      <c r="G16" s="193"/>
    </row>
    <row r="17" spans="1:7" ht="15.75">
      <c r="A17" s="194"/>
      <c r="B17" s="356" t="s">
        <v>1091</v>
      </c>
      <c r="C17" s="195">
        <v>-10.5</v>
      </c>
      <c r="D17" s="206">
        <v>-12.5</v>
      </c>
      <c r="E17" s="195">
        <v>-2</v>
      </c>
      <c r="F17" s="358">
        <v>0.19047619047619047</v>
      </c>
      <c r="G17" s="193"/>
    </row>
    <row r="18" spans="1:7" ht="15.75">
      <c r="A18" s="194"/>
      <c r="B18" s="356" t="s">
        <v>162</v>
      </c>
      <c r="C18" s="195">
        <v>-5.3000000000000096</v>
      </c>
      <c r="D18" s="206">
        <v>-4.8000000000000007</v>
      </c>
      <c r="E18" s="195">
        <v>0.50000000000000888</v>
      </c>
      <c r="F18" s="358">
        <v>-9.433962264151094E-2</v>
      </c>
      <c r="G18" s="193"/>
    </row>
    <row r="19" spans="1:7">
      <c r="A19" s="197"/>
      <c r="B19" s="359" t="s">
        <v>1092</v>
      </c>
      <c r="C19" s="360">
        <v>349.99999999999994</v>
      </c>
      <c r="D19" s="360">
        <v>358</v>
      </c>
      <c r="E19" s="360">
        <v>7.9999999999999769</v>
      </c>
      <c r="F19" s="362">
        <v>2.2857142857142795E-2</v>
      </c>
      <c r="G19" s="196"/>
    </row>
    <row r="20" spans="1:7">
      <c r="A20" s="197"/>
      <c r="B20" s="368" t="s">
        <v>1093</v>
      </c>
      <c r="C20" s="369">
        <v>7.3033098167472339</v>
      </c>
      <c r="D20" s="369">
        <v>7.4</v>
      </c>
      <c r="E20" s="369">
        <v>9.669018325276646E-2</v>
      </c>
      <c r="F20" s="370">
        <v>1.3239227922529866E-2</v>
      </c>
      <c r="G20" s="196"/>
    </row>
    <row r="21" spans="1:7" ht="15.75">
      <c r="A21" s="194"/>
      <c r="B21" s="193"/>
      <c r="C21" s="193"/>
      <c r="D21" s="193"/>
      <c r="E21" s="193"/>
      <c r="F21" s="193"/>
      <c r="G21" s="193"/>
    </row>
    <row r="22" spans="1:7" ht="15.75">
      <c r="A22" s="194"/>
      <c r="B22" s="193" t="s">
        <v>1094</v>
      </c>
      <c r="C22" s="193"/>
      <c r="D22" s="371">
        <v>18.5</v>
      </c>
      <c r="E22" s="193"/>
      <c r="F22" s="193"/>
      <c r="G22" s="193"/>
    </row>
    <row r="23" spans="1:7" ht="15.75">
      <c r="A23" s="194"/>
      <c r="B23" s="193" t="s">
        <v>1095</v>
      </c>
      <c r="C23" s="193"/>
      <c r="D23" s="372">
        <v>-7.3</v>
      </c>
      <c r="E23" s="193"/>
      <c r="F23" s="193"/>
      <c r="G23" s="193"/>
    </row>
    <row r="24" spans="1:7" ht="15.75">
      <c r="A24" s="194"/>
      <c r="B24" s="193" t="s">
        <v>1096</v>
      </c>
      <c r="C24" s="193"/>
      <c r="D24" s="373">
        <v>-92.8</v>
      </c>
      <c r="E24" s="193"/>
      <c r="F24" s="193"/>
      <c r="G24" s="193"/>
    </row>
    <row r="25" spans="1:7" ht="15.75">
      <c r="A25" s="194"/>
      <c r="B25" s="193" t="s">
        <v>162</v>
      </c>
      <c r="C25" s="193"/>
      <c r="D25" s="374">
        <v>13.599999999999998</v>
      </c>
      <c r="E25" s="193"/>
      <c r="F25" s="193"/>
      <c r="G25" s="193"/>
    </row>
    <row r="26" spans="1:7" ht="15.75">
      <c r="A26" s="194"/>
      <c r="B26" s="193"/>
      <c r="C26" s="193"/>
      <c r="D26" s="193"/>
      <c r="E26" s="193"/>
      <c r="F26" s="193"/>
      <c r="G26" s="193"/>
    </row>
    <row r="27" spans="1:7" ht="15.75">
      <c r="A27" s="194"/>
      <c r="B27" s="201" t="s">
        <v>1097</v>
      </c>
      <c r="C27" s="193"/>
      <c r="D27" s="193"/>
      <c r="E27" s="193"/>
      <c r="F27" s="193"/>
      <c r="G27" s="193"/>
    </row>
    <row r="28" spans="1:7" ht="15.75">
      <c r="A28" s="194"/>
      <c r="B28" s="201" t="s">
        <v>1098</v>
      </c>
      <c r="C28" s="193"/>
      <c r="D28" s="193"/>
      <c r="E28" s="193"/>
      <c r="F28" s="193"/>
      <c r="G28" s="193"/>
    </row>
    <row r="29" spans="1:7">
      <c r="A29" s="194"/>
      <c r="B29" s="194"/>
      <c r="C29" s="194"/>
      <c r="D29" s="194"/>
      <c r="E29" s="194"/>
      <c r="F29" s="194"/>
      <c r="G29" s="194"/>
    </row>
    <row r="30" spans="1:7">
      <c r="A30" s="194"/>
      <c r="B30" s="194"/>
      <c r="C30" s="194"/>
      <c r="D30" s="194"/>
      <c r="E30" s="194"/>
      <c r="F30" s="194"/>
      <c r="G30" s="194"/>
    </row>
    <row r="31" spans="1:7">
      <c r="A31" s="194"/>
      <c r="B31" s="194"/>
      <c r="C31" s="194"/>
      <c r="D31" s="194"/>
      <c r="E31" s="194"/>
      <c r="F31" s="194"/>
      <c r="G31" s="194"/>
    </row>
    <row r="32" spans="1:7">
      <c r="A32" s="194"/>
      <c r="B32" s="194"/>
      <c r="C32" s="194"/>
      <c r="D32" s="194"/>
      <c r="E32" s="194"/>
      <c r="F32" s="194"/>
      <c r="G32" s="194"/>
    </row>
    <row r="33" spans="1:7">
      <c r="A33" s="194"/>
      <c r="B33" s="194"/>
      <c r="C33" s="194"/>
      <c r="D33" s="194"/>
      <c r="E33" s="194"/>
      <c r="F33" s="194"/>
      <c r="G33" s="194"/>
    </row>
    <row r="34" spans="1:7">
      <c r="A34" s="194"/>
      <c r="B34" s="194"/>
      <c r="C34" s="194"/>
      <c r="D34" s="194"/>
      <c r="E34" s="194"/>
      <c r="F34" s="194"/>
      <c r="G34" s="194"/>
    </row>
    <row r="35" spans="1:7">
      <c r="A35" s="194"/>
      <c r="B35" s="194"/>
      <c r="C35" s="194"/>
      <c r="D35" s="194"/>
      <c r="E35" s="194"/>
      <c r="F35" s="194"/>
      <c r="G35" s="194"/>
    </row>
    <row r="36" spans="1:7">
      <c r="A36" s="194"/>
      <c r="B36" s="194"/>
      <c r="C36" s="194"/>
      <c r="D36" s="194"/>
      <c r="E36" s="194"/>
      <c r="F36" s="194"/>
      <c r="G36" s="194"/>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71"/>
  <sheetViews>
    <sheetView zoomScaleNormal="100" zoomScaleSheetLayoutView="85" workbookViewId="0">
      <pane xSplit="2" ySplit="8" topLeftCell="C9" activePane="bottomRight" state="frozen"/>
      <selection pane="topRight" activeCell="C1" sqref="C1"/>
      <selection pane="bottomLeft" activeCell="A3" sqref="A3"/>
      <selection pane="bottomRight" activeCell="B3" sqref="B3"/>
    </sheetView>
  </sheetViews>
  <sheetFormatPr defaultRowHeight="15" outlineLevelCol="2"/>
  <cols>
    <col min="1" max="1" width="3.5703125" style="376" customWidth="1"/>
    <col min="2" max="2" width="45.28515625" style="376" customWidth="1"/>
    <col min="3" max="3" width="9.85546875" style="376" customWidth="1" outlineLevel="1"/>
    <col min="4" max="4" width="9.42578125" style="376" hidden="1" customWidth="1" outlineLevel="2"/>
    <col min="5" max="5" width="9.7109375" style="376" customWidth="1" outlineLevel="1" collapsed="1"/>
    <col min="6" max="7" width="9.85546875" style="376" customWidth="1" outlineLevel="1"/>
    <col min="8" max="8" width="9.5703125" style="376" customWidth="1" outlineLevel="1"/>
    <col min="9" max="9" width="10.42578125" style="376" customWidth="1" outlineLevel="1"/>
    <col min="10" max="10" width="9.7109375" style="376" customWidth="1" outlineLevel="1"/>
    <col min="11" max="11" width="10.5703125" style="376" customWidth="1" outlineLevel="1"/>
    <col min="12" max="14" width="9.85546875" style="376" customWidth="1" outlineLevel="1"/>
    <col min="15" max="15" width="11.28515625" style="376" customWidth="1"/>
    <col min="16" max="17" width="9.85546875" style="376" hidden="1" customWidth="1" outlineLevel="1"/>
    <col min="18" max="18" width="2.85546875" style="379" customWidth="1" collapsed="1"/>
    <col min="19" max="19" width="10.28515625" style="376" customWidth="1"/>
    <col min="20" max="20" width="9.5703125" style="376" customWidth="1"/>
    <col min="21" max="22" width="9.7109375" style="376" customWidth="1"/>
    <col min="23" max="23" width="11" style="376" customWidth="1"/>
    <col min="24" max="24" width="10.140625" style="376" customWidth="1"/>
    <col min="25" max="25" width="9.5703125" style="376" customWidth="1"/>
    <col min="26" max="26" width="9.42578125" style="376" customWidth="1"/>
    <col min="27" max="27" width="9.5703125" style="376" customWidth="1"/>
    <col min="28" max="28" width="9.28515625" style="376" hidden="1" customWidth="1" outlineLevel="1"/>
    <col min="29" max="29" width="42.85546875" style="376" hidden="1" customWidth="1" outlineLevel="1"/>
    <col min="30" max="33" width="14.140625" style="376" hidden="1" customWidth="1" outlineLevel="1"/>
    <col min="34" max="34" width="0" style="376" hidden="1" customWidth="1" outlineLevel="1"/>
    <col min="35" max="36" width="14.5703125" style="376" hidden="1" customWidth="1" outlineLevel="1"/>
    <col min="37" max="37" width="9.140625" style="376" collapsed="1"/>
    <col min="38" max="256" width="9.140625" style="376"/>
    <col min="257" max="257" width="3.5703125" style="376" customWidth="1"/>
    <col min="258" max="258" width="45.28515625" style="376" customWidth="1"/>
    <col min="259" max="259" width="9.85546875" style="376" customWidth="1"/>
    <col min="260" max="260" width="0" style="376" hidden="1" customWidth="1"/>
    <col min="261" max="261" width="9.7109375" style="376" customWidth="1"/>
    <col min="262" max="263" width="9.85546875" style="376" customWidth="1"/>
    <col min="264" max="264" width="9.5703125" style="376" customWidth="1"/>
    <col min="265" max="265" width="9.85546875" style="376" customWidth="1"/>
    <col min="266" max="266" width="9.7109375" style="376" customWidth="1"/>
    <col min="267" max="267" width="9.5703125" style="376" customWidth="1"/>
    <col min="268" max="271" width="9.85546875" style="376" customWidth="1"/>
    <col min="272" max="273" width="0" style="376" hidden="1" customWidth="1"/>
    <col min="274" max="274" width="2.85546875" style="376" customWidth="1"/>
    <col min="275" max="275" width="9.85546875" style="376" customWidth="1"/>
    <col min="276" max="276" width="9.5703125" style="376" customWidth="1"/>
    <col min="277" max="278" width="9.7109375" style="376" customWidth="1"/>
    <col min="279" max="279" width="9.5703125" style="376" customWidth="1"/>
    <col min="280" max="280" width="10.140625" style="376" customWidth="1"/>
    <col min="281" max="281" width="9.5703125" style="376" customWidth="1"/>
    <col min="282" max="282" width="9.42578125" style="376" customWidth="1"/>
    <col min="283" max="283" width="9.5703125" style="376" customWidth="1"/>
    <col min="284" max="292" width="0" style="376" hidden="1" customWidth="1"/>
    <col min="293" max="512" width="9.140625" style="376"/>
    <col min="513" max="513" width="3.5703125" style="376" customWidth="1"/>
    <col min="514" max="514" width="45.28515625" style="376" customWidth="1"/>
    <col min="515" max="515" width="9.85546875" style="376" customWidth="1"/>
    <col min="516" max="516" width="0" style="376" hidden="1" customWidth="1"/>
    <col min="517" max="517" width="9.7109375" style="376" customWidth="1"/>
    <col min="518" max="519" width="9.85546875" style="376" customWidth="1"/>
    <col min="520" max="520" width="9.5703125" style="376" customWidth="1"/>
    <col min="521" max="521" width="9.85546875" style="376" customWidth="1"/>
    <col min="522" max="522" width="9.7109375" style="376" customWidth="1"/>
    <col min="523" max="523" width="9.5703125" style="376" customWidth="1"/>
    <col min="524" max="527" width="9.85546875" style="376" customWidth="1"/>
    <col min="528" max="529" width="0" style="376" hidden="1" customWidth="1"/>
    <col min="530" max="530" width="2.85546875" style="376" customWidth="1"/>
    <col min="531" max="531" width="9.85546875" style="376" customWidth="1"/>
    <col min="532" max="532" width="9.5703125" style="376" customWidth="1"/>
    <col min="533" max="534" width="9.7109375" style="376" customWidth="1"/>
    <col min="535" max="535" width="9.5703125" style="376" customWidth="1"/>
    <col min="536" max="536" width="10.140625" style="376" customWidth="1"/>
    <col min="537" max="537" width="9.5703125" style="376" customWidth="1"/>
    <col min="538" max="538" width="9.42578125" style="376" customWidth="1"/>
    <col min="539" max="539" width="9.5703125" style="376" customWidth="1"/>
    <col min="540" max="548" width="0" style="376" hidden="1" customWidth="1"/>
    <col min="549" max="768" width="9.140625" style="376"/>
    <col min="769" max="769" width="3.5703125" style="376" customWidth="1"/>
    <col min="770" max="770" width="45.28515625" style="376" customWidth="1"/>
    <col min="771" max="771" width="9.85546875" style="376" customWidth="1"/>
    <col min="772" max="772" width="0" style="376" hidden="1" customWidth="1"/>
    <col min="773" max="773" width="9.7109375" style="376" customWidth="1"/>
    <col min="774" max="775" width="9.85546875" style="376" customWidth="1"/>
    <col min="776" max="776" width="9.5703125" style="376" customWidth="1"/>
    <col min="777" max="777" width="9.85546875" style="376" customWidth="1"/>
    <col min="778" max="778" width="9.7109375" style="376" customWidth="1"/>
    <col min="779" max="779" width="9.5703125" style="376" customWidth="1"/>
    <col min="780" max="783" width="9.85546875" style="376" customWidth="1"/>
    <col min="784" max="785" width="0" style="376" hidden="1" customWidth="1"/>
    <col min="786" max="786" width="2.85546875" style="376" customWidth="1"/>
    <col min="787" max="787" width="9.85546875" style="376" customWidth="1"/>
    <col min="788" max="788" width="9.5703125" style="376" customWidth="1"/>
    <col min="789" max="790" width="9.7109375" style="376" customWidth="1"/>
    <col min="791" max="791" width="9.5703125" style="376" customWidth="1"/>
    <col min="792" max="792" width="10.140625" style="376" customWidth="1"/>
    <col min="793" max="793" width="9.5703125" style="376" customWidth="1"/>
    <col min="794" max="794" width="9.42578125" style="376" customWidth="1"/>
    <col min="795" max="795" width="9.5703125" style="376" customWidth="1"/>
    <col min="796" max="804" width="0" style="376" hidden="1" customWidth="1"/>
    <col min="805" max="1024" width="9.140625" style="376"/>
    <col min="1025" max="1025" width="3.5703125" style="376" customWidth="1"/>
    <col min="1026" max="1026" width="45.28515625" style="376" customWidth="1"/>
    <col min="1027" max="1027" width="9.85546875" style="376" customWidth="1"/>
    <col min="1028" max="1028" width="0" style="376" hidden="1" customWidth="1"/>
    <col min="1029" max="1029" width="9.7109375" style="376" customWidth="1"/>
    <col min="1030" max="1031" width="9.85546875" style="376" customWidth="1"/>
    <col min="1032" max="1032" width="9.5703125" style="376" customWidth="1"/>
    <col min="1033" max="1033" width="9.85546875" style="376" customWidth="1"/>
    <col min="1034" max="1034" width="9.7109375" style="376" customWidth="1"/>
    <col min="1035" max="1035" width="9.5703125" style="376" customWidth="1"/>
    <col min="1036" max="1039" width="9.85546875" style="376" customWidth="1"/>
    <col min="1040" max="1041" width="0" style="376" hidden="1" customWidth="1"/>
    <col min="1042" max="1042" width="2.85546875" style="376" customWidth="1"/>
    <col min="1043" max="1043" width="9.85546875" style="376" customWidth="1"/>
    <col min="1044" max="1044" width="9.5703125" style="376" customWidth="1"/>
    <col min="1045" max="1046" width="9.7109375" style="376" customWidth="1"/>
    <col min="1047" max="1047" width="9.5703125" style="376" customWidth="1"/>
    <col min="1048" max="1048" width="10.140625" style="376" customWidth="1"/>
    <col min="1049" max="1049" width="9.5703125" style="376" customWidth="1"/>
    <col min="1050" max="1050" width="9.42578125" style="376" customWidth="1"/>
    <col min="1051" max="1051" width="9.5703125" style="376" customWidth="1"/>
    <col min="1052" max="1060" width="0" style="376" hidden="1" customWidth="1"/>
    <col min="1061" max="1280" width="9.140625" style="376"/>
    <col min="1281" max="1281" width="3.5703125" style="376" customWidth="1"/>
    <col min="1282" max="1282" width="45.28515625" style="376" customWidth="1"/>
    <col min="1283" max="1283" width="9.85546875" style="376" customWidth="1"/>
    <col min="1284" max="1284" width="0" style="376" hidden="1" customWidth="1"/>
    <col min="1285" max="1285" width="9.7109375" style="376" customWidth="1"/>
    <col min="1286" max="1287" width="9.85546875" style="376" customWidth="1"/>
    <col min="1288" max="1288" width="9.5703125" style="376" customWidth="1"/>
    <col min="1289" max="1289" width="9.85546875" style="376" customWidth="1"/>
    <col min="1290" max="1290" width="9.7109375" style="376" customWidth="1"/>
    <col min="1291" max="1291" width="9.5703125" style="376" customWidth="1"/>
    <col min="1292" max="1295" width="9.85546875" style="376" customWidth="1"/>
    <col min="1296" max="1297" width="0" style="376" hidden="1" customWidth="1"/>
    <col min="1298" max="1298" width="2.85546875" style="376" customWidth="1"/>
    <col min="1299" max="1299" width="9.85546875" style="376" customWidth="1"/>
    <col min="1300" max="1300" width="9.5703125" style="376" customWidth="1"/>
    <col min="1301" max="1302" width="9.7109375" style="376" customWidth="1"/>
    <col min="1303" max="1303" width="9.5703125" style="376" customWidth="1"/>
    <col min="1304" max="1304" width="10.140625" style="376" customWidth="1"/>
    <col min="1305" max="1305" width="9.5703125" style="376" customWidth="1"/>
    <col min="1306" max="1306" width="9.42578125" style="376" customWidth="1"/>
    <col min="1307" max="1307" width="9.5703125" style="376" customWidth="1"/>
    <col min="1308" max="1316" width="0" style="376" hidden="1" customWidth="1"/>
    <col min="1317" max="1536" width="9.140625" style="376"/>
    <col min="1537" max="1537" width="3.5703125" style="376" customWidth="1"/>
    <col min="1538" max="1538" width="45.28515625" style="376" customWidth="1"/>
    <col min="1539" max="1539" width="9.85546875" style="376" customWidth="1"/>
    <col min="1540" max="1540" width="0" style="376" hidden="1" customWidth="1"/>
    <col min="1541" max="1541" width="9.7109375" style="376" customWidth="1"/>
    <col min="1542" max="1543" width="9.85546875" style="376" customWidth="1"/>
    <col min="1544" max="1544" width="9.5703125" style="376" customWidth="1"/>
    <col min="1545" max="1545" width="9.85546875" style="376" customWidth="1"/>
    <col min="1546" max="1546" width="9.7109375" style="376" customWidth="1"/>
    <col min="1547" max="1547" width="9.5703125" style="376" customWidth="1"/>
    <col min="1548" max="1551" width="9.85546875" style="376" customWidth="1"/>
    <col min="1552" max="1553" width="0" style="376" hidden="1" customWidth="1"/>
    <col min="1554" max="1554" width="2.85546875" style="376" customWidth="1"/>
    <col min="1555" max="1555" width="9.85546875" style="376" customWidth="1"/>
    <col min="1556" max="1556" width="9.5703125" style="376" customWidth="1"/>
    <col min="1557" max="1558" width="9.7109375" style="376" customWidth="1"/>
    <col min="1559" max="1559" width="9.5703125" style="376" customWidth="1"/>
    <col min="1560" max="1560" width="10.140625" style="376" customWidth="1"/>
    <col min="1561" max="1561" width="9.5703125" style="376" customWidth="1"/>
    <col min="1562" max="1562" width="9.42578125" style="376" customWidth="1"/>
    <col min="1563" max="1563" width="9.5703125" style="376" customWidth="1"/>
    <col min="1564" max="1572" width="0" style="376" hidden="1" customWidth="1"/>
    <col min="1573" max="1792" width="9.140625" style="376"/>
    <col min="1793" max="1793" width="3.5703125" style="376" customWidth="1"/>
    <col min="1794" max="1794" width="45.28515625" style="376" customWidth="1"/>
    <col min="1795" max="1795" width="9.85546875" style="376" customWidth="1"/>
    <col min="1796" max="1796" width="0" style="376" hidden="1" customWidth="1"/>
    <col min="1797" max="1797" width="9.7109375" style="376" customWidth="1"/>
    <col min="1798" max="1799" width="9.85546875" style="376" customWidth="1"/>
    <col min="1800" max="1800" width="9.5703125" style="376" customWidth="1"/>
    <col min="1801" max="1801" width="9.85546875" style="376" customWidth="1"/>
    <col min="1802" max="1802" width="9.7109375" style="376" customWidth="1"/>
    <col min="1803" max="1803" width="9.5703125" style="376" customWidth="1"/>
    <col min="1804" max="1807" width="9.85546875" style="376" customWidth="1"/>
    <col min="1808" max="1809" width="0" style="376" hidden="1" customWidth="1"/>
    <col min="1810" max="1810" width="2.85546875" style="376" customWidth="1"/>
    <col min="1811" max="1811" width="9.85546875" style="376" customWidth="1"/>
    <col min="1812" max="1812" width="9.5703125" style="376" customWidth="1"/>
    <col min="1813" max="1814" width="9.7109375" style="376" customWidth="1"/>
    <col min="1815" max="1815" width="9.5703125" style="376" customWidth="1"/>
    <col min="1816" max="1816" width="10.140625" style="376" customWidth="1"/>
    <col min="1817" max="1817" width="9.5703125" style="376" customWidth="1"/>
    <col min="1818" max="1818" width="9.42578125" style="376" customWidth="1"/>
    <col min="1819" max="1819" width="9.5703125" style="376" customWidth="1"/>
    <col min="1820" max="1828" width="0" style="376" hidden="1" customWidth="1"/>
    <col min="1829" max="2048" width="9.140625" style="376"/>
    <col min="2049" max="2049" width="3.5703125" style="376" customWidth="1"/>
    <col min="2050" max="2050" width="45.28515625" style="376" customWidth="1"/>
    <col min="2051" max="2051" width="9.85546875" style="376" customWidth="1"/>
    <col min="2052" max="2052" width="0" style="376" hidden="1" customWidth="1"/>
    <col min="2053" max="2053" width="9.7109375" style="376" customWidth="1"/>
    <col min="2054" max="2055" width="9.85546875" style="376" customWidth="1"/>
    <col min="2056" max="2056" width="9.5703125" style="376" customWidth="1"/>
    <col min="2057" max="2057" width="9.85546875" style="376" customWidth="1"/>
    <col min="2058" max="2058" width="9.7109375" style="376" customWidth="1"/>
    <col min="2059" max="2059" width="9.5703125" style="376" customWidth="1"/>
    <col min="2060" max="2063" width="9.85546875" style="376" customWidth="1"/>
    <col min="2064" max="2065" width="0" style="376" hidden="1" customWidth="1"/>
    <col min="2066" max="2066" width="2.85546875" style="376" customWidth="1"/>
    <col min="2067" max="2067" width="9.85546875" style="376" customWidth="1"/>
    <col min="2068" max="2068" width="9.5703125" style="376" customWidth="1"/>
    <col min="2069" max="2070" width="9.7109375" style="376" customWidth="1"/>
    <col min="2071" max="2071" width="9.5703125" style="376" customWidth="1"/>
    <col min="2072" max="2072" width="10.140625" style="376" customWidth="1"/>
    <col min="2073" max="2073" width="9.5703125" style="376" customWidth="1"/>
    <col min="2074" max="2074" width="9.42578125" style="376" customWidth="1"/>
    <col min="2075" max="2075" width="9.5703125" style="376" customWidth="1"/>
    <col min="2076" max="2084" width="0" style="376" hidden="1" customWidth="1"/>
    <col min="2085" max="2304" width="9.140625" style="376"/>
    <col min="2305" max="2305" width="3.5703125" style="376" customWidth="1"/>
    <col min="2306" max="2306" width="45.28515625" style="376" customWidth="1"/>
    <col min="2307" max="2307" width="9.85546875" style="376" customWidth="1"/>
    <col min="2308" max="2308" width="0" style="376" hidden="1" customWidth="1"/>
    <col min="2309" max="2309" width="9.7109375" style="376" customWidth="1"/>
    <col min="2310" max="2311" width="9.85546875" style="376" customWidth="1"/>
    <col min="2312" max="2312" width="9.5703125" style="376" customWidth="1"/>
    <col min="2313" max="2313" width="9.85546875" style="376" customWidth="1"/>
    <col min="2314" max="2314" width="9.7109375" style="376" customWidth="1"/>
    <col min="2315" max="2315" width="9.5703125" style="376" customWidth="1"/>
    <col min="2316" max="2319" width="9.85546875" style="376" customWidth="1"/>
    <col min="2320" max="2321" width="0" style="376" hidden="1" customWidth="1"/>
    <col min="2322" max="2322" width="2.85546875" style="376" customWidth="1"/>
    <col min="2323" max="2323" width="9.85546875" style="376" customWidth="1"/>
    <col min="2324" max="2324" width="9.5703125" style="376" customWidth="1"/>
    <col min="2325" max="2326" width="9.7109375" style="376" customWidth="1"/>
    <col min="2327" max="2327" width="9.5703125" style="376" customWidth="1"/>
    <col min="2328" max="2328" width="10.140625" style="376" customWidth="1"/>
    <col min="2329" max="2329" width="9.5703125" style="376" customWidth="1"/>
    <col min="2330" max="2330" width="9.42578125" style="376" customWidth="1"/>
    <col min="2331" max="2331" width="9.5703125" style="376" customWidth="1"/>
    <col min="2332" max="2340" width="0" style="376" hidden="1" customWidth="1"/>
    <col min="2341" max="2560" width="9.140625" style="376"/>
    <col min="2561" max="2561" width="3.5703125" style="376" customWidth="1"/>
    <col min="2562" max="2562" width="45.28515625" style="376" customWidth="1"/>
    <col min="2563" max="2563" width="9.85546875" style="376" customWidth="1"/>
    <col min="2564" max="2564" width="0" style="376" hidden="1" customWidth="1"/>
    <col min="2565" max="2565" width="9.7109375" style="376" customWidth="1"/>
    <col min="2566" max="2567" width="9.85546875" style="376" customWidth="1"/>
    <col min="2568" max="2568" width="9.5703125" style="376" customWidth="1"/>
    <col min="2569" max="2569" width="9.85546875" style="376" customWidth="1"/>
    <col min="2570" max="2570" width="9.7109375" style="376" customWidth="1"/>
    <col min="2571" max="2571" width="9.5703125" style="376" customWidth="1"/>
    <col min="2572" max="2575" width="9.85546875" style="376" customWidth="1"/>
    <col min="2576" max="2577" width="0" style="376" hidden="1" customWidth="1"/>
    <col min="2578" max="2578" width="2.85546875" style="376" customWidth="1"/>
    <col min="2579" max="2579" width="9.85546875" style="376" customWidth="1"/>
    <col min="2580" max="2580" width="9.5703125" style="376" customWidth="1"/>
    <col min="2581" max="2582" width="9.7109375" style="376" customWidth="1"/>
    <col min="2583" max="2583" width="9.5703125" style="376" customWidth="1"/>
    <col min="2584" max="2584" width="10.140625" style="376" customWidth="1"/>
    <col min="2585" max="2585" width="9.5703125" style="376" customWidth="1"/>
    <col min="2586" max="2586" width="9.42578125" style="376" customWidth="1"/>
    <col min="2587" max="2587" width="9.5703125" style="376" customWidth="1"/>
    <col min="2588" max="2596" width="0" style="376" hidden="1" customWidth="1"/>
    <col min="2597" max="2816" width="9.140625" style="376"/>
    <col min="2817" max="2817" width="3.5703125" style="376" customWidth="1"/>
    <col min="2818" max="2818" width="45.28515625" style="376" customWidth="1"/>
    <col min="2819" max="2819" width="9.85546875" style="376" customWidth="1"/>
    <col min="2820" max="2820" width="0" style="376" hidden="1" customWidth="1"/>
    <col min="2821" max="2821" width="9.7109375" style="376" customWidth="1"/>
    <col min="2822" max="2823" width="9.85546875" style="376" customWidth="1"/>
    <col min="2824" max="2824" width="9.5703125" style="376" customWidth="1"/>
    <col min="2825" max="2825" width="9.85546875" style="376" customWidth="1"/>
    <col min="2826" max="2826" width="9.7109375" style="376" customWidth="1"/>
    <col min="2827" max="2827" width="9.5703125" style="376" customWidth="1"/>
    <col min="2828" max="2831" width="9.85546875" style="376" customWidth="1"/>
    <col min="2832" max="2833" width="0" style="376" hidden="1" customWidth="1"/>
    <col min="2834" max="2834" width="2.85546875" style="376" customWidth="1"/>
    <col min="2835" max="2835" width="9.85546875" style="376" customWidth="1"/>
    <col min="2836" max="2836" width="9.5703125" style="376" customWidth="1"/>
    <col min="2837" max="2838" width="9.7109375" style="376" customWidth="1"/>
    <col min="2839" max="2839" width="9.5703125" style="376" customWidth="1"/>
    <col min="2840" max="2840" width="10.140625" style="376" customWidth="1"/>
    <col min="2841" max="2841" width="9.5703125" style="376" customWidth="1"/>
    <col min="2842" max="2842" width="9.42578125" style="376" customWidth="1"/>
    <col min="2843" max="2843" width="9.5703125" style="376" customWidth="1"/>
    <col min="2844" max="2852" width="0" style="376" hidden="1" customWidth="1"/>
    <col min="2853" max="3072" width="9.140625" style="376"/>
    <col min="3073" max="3073" width="3.5703125" style="376" customWidth="1"/>
    <col min="3074" max="3074" width="45.28515625" style="376" customWidth="1"/>
    <col min="3075" max="3075" width="9.85546875" style="376" customWidth="1"/>
    <col min="3076" max="3076" width="0" style="376" hidden="1" customWidth="1"/>
    <col min="3077" max="3077" width="9.7109375" style="376" customWidth="1"/>
    <col min="3078" max="3079" width="9.85546875" style="376" customWidth="1"/>
    <col min="3080" max="3080" width="9.5703125" style="376" customWidth="1"/>
    <col min="3081" max="3081" width="9.85546875" style="376" customWidth="1"/>
    <col min="3082" max="3082" width="9.7109375" style="376" customWidth="1"/>
    <col min="3083" max="3083" width="9.5703125" style="376" customWidth="1"/>
    <col min="3084" max="3087" width="9.85546875" style="376" customWidth="1"/>
    <col min="3088" max="3089" width="0" style="376" hidden="1" customWidth="1"/>
    <col min="3090" max="3090" width="2.85546875" style="376" customWidth="1"/>
    <col min="3091" max="3091" width="9.85546875" style="376" customWidth="1"/>
    <col min="3092" max="3092" width="9.5703125" style="376" customWidth="1"/>
    <col min="3093" max="3094" width="9.7109375" style="376" customWidth="1"/>
    <col min="3095" max="3095" width="9.5703125" style="376" customWidth="1"/>
    <col min="3096" max="3096" width="10.140625" style="376" customWidth="1"/>
    <col min="3097" max="3097" width="9.5703125" style="376" customWidth="1"/>
    <col min="3098" max="3098" width="9.42578125" style="376" customWidth="1"/>
    <col min="3099" max="3099" width="9.5703125" style="376" customWidth="1"/>
    <col min="3100" max="3108" width="0" style="376" hidden="1" customWidth="1"/>
    <col min="3109" max="3328" width="9.140625" style="376"/>
    <col min="3329" max="3329" width="3.5703125" style="376" customWidth="1"/>
    <col min="3330" max="3330" width="45.28515625" style="376" customWidth="1"/>
    <col min="3331" max="3331" width="9.85546875" style="376" customWidth="1"/>
    <col min="3332" max="3332" width="0" style="376" hidden="1" customWidth="1"/>
    <col min="3333" max="3333" width="9.7109375" style="376" customWidth="1"/>
    <col min="3334" max="3335" width="9.85546875" style="376" customWidth="1"/>
    <col min="3336" max="3336" width="9.5703125" style="376" customWidth="1"/>
    <col min="3337" max="3337" width="9.85546875" style="376" customWidth="1"/>
    <col min="3338" max="3338" width="9.7109375" style="376" customWidth="1"/>
    <col min="3339" max="3339" width="9.5703125" style="376" customWidth="1"/>
    <col min="3340" max="3343" width="9.85546875" style="376" customWidth="1"/>
    <col min="3344" max="3345" width="0" style="376" hidden="1" customWidth="1"/>
    <col min="3346" max="3346" width="2.85546875" style="376" customWidth="1"/>
    <col min="3347" max="3347" width="9.85546875" style="376" customWidth="1"/>
    <col min="3348" max="3348" width="9.5703125" style="376" customWidth="1"/>
    <col min="3349" max="3350" width="9.7109375" style="376" customWidth="1"/>
    <col min="3351" max="3351" width="9.5703125" style="376" customWidth="1"/>
    <col min="3352" max="3352" width="10.140625" style="376" customWidth="1"/>
    <col min="3353" max="3353" width="9.5703125" style="376" customWidth="1"/>
    <col min="3354" max="3354" width="9.42578125" style="376" customWidth="1"/>
    <col min="3355" max="3355" width="9.5703125" style="376" customWidth="1"/>
    <col min="3356" max="3364" width="0" style="376" hidden="1" customWidth="1"/>
    <col min="3365" max="3584" width="9.140625" style="376"/>
    <col min="3585" max="3585" width="3.5703125" style="376" customWidth="1"/>
    <col min="3586" max="3586" width="45.28515625" style="376" customWidth="1"/>
    <col min="3587" max="3587" width="9.85546875" style="376" customWidth="1"/>
    <col min="3588" max="3588" width="0" style="376" hidden="1" customWidth="1"/>
    <col min="3589" max="3589" width="9.7109375" style="376" customWidth="1"/>
    <col min="3590" max="3591" width="9.85546875" style="376" customWidth="1"/>
    <col min="3592" max="3592" width="9.5703125" style="376" customWidth="1"/>
    <col min="3593" max="3593" width="9.85546875" style="376" customWidth="1"/>
    <col min="3594" max="3594" width="9.7109375" style="376" customWidth="1"/>
    <col min="3595" max="3595" width="9.5703125" style="376" customWidth="1"/>
    <col min="3596" max="3599" width="9.85546875" style="376" customWidth="1"/>
    <col min="3600" max="3601" width="0" style="376" hidden="1" customWidth="1"/>
    <col min="3602" max="3602" width="2.85546875" style="376" customWidth="1"/>
    <col min="3603" max="3603" width="9.85546875" style="376" customWidth="1"/>
    <col min="3604" max="3604" width="9.5703125" style="376" customWidth="1"/>
    <col min="3605" max="3606" width="9.7109375" style="376" customWidth="1"/>
    <col min="3607" max="3607" width="9.5703125" style="376" customWidth="1"/>
    <col min="3608" max="3608" width="10.140625" style="376" customWidth="1"/>
    <col min="3609" max="3609" width="9.5703125" style="376" customWidth="1"/>
    <col min="3610" max="3610" width="9.42578125" style="376" customWidth="1"/>
    <col min="3611" max="3611" width="9.5703125" style="376" customWidth="1"/>
    <col min="3612" max="3620" width="0" style="376" hidden="1" customWidth="1"/>
    <col min="3621" max="3840" width="9.140625" style="376"/>
    <col min="3841" max="3841" width="3.5703125" style="376" customWidth="1"/>
    <col min="3842" max="3842" width="45.28515625" style="376" customWidth="1"/>
    <col min="3843" max="3843" width="9.85546875" style="376" customWidth="1"/>
    <col min="3844" max="3844" width="0" style="376" hidden="1" customWidth="1"/>
    <col min="3845" max="3845" width="9.7109375" style="376" customWidth="1"/>
    <col min="3846" max="3847" width="9.85546875" style="376" customWidth="1"/>
    <col min="3848" max="3848" width="9.5703125" style="376" customWidth="1"/>
    <col min="3849" max="3849" width="9.85546875" style="376" customWidth="1"/>
    <col min="3850" max="3850" width="9.7109375" style="376" customWidth="1"/>
    <col min="3851" max="3851" width="9.5703125" style="376" customWidth="1"/>
    <col min="3852" max="3855" width="9.85546875" style="376" customWidth="1"/>
    <col min="3856" max="3857" width="0" style="376" hidden="1" customWidth="1"/>
    <col min="3858" max="3858" width="2.85546875" style="376" customWidth="1"/>
    <col min="3859" max="3859" width="9.85546875" style="376" customWidth="1"/>
    <col min="3860" max="3860" width="9.5703125" style="376" customWidth="1"/>
    <col min="3861" max="3862" width="9.7109375" style="376" customWidth="1"/>
    <col min="3863" max="3863" width="9.5703125" style="376" customWidth="1"/>
    <col min="3864" max="3864" width="10.140625" style="376" customWidth="1"/>
    <col min="3865" max="3865" width="9.5703125" style="376" customWidth="1"/>
    <col min="3866" max="3866" width="9.42578125" style="376" customWidth="1"/>
    <col min="3867" max="3867" width="9.5703125" style="376" customWidth="1"/>
    <col min="3868" max="3876" width="0" style="376" hidden="1" customWidth="1"/>
    <col min="3877" max="4096" width="9.140625" style="376"/>
    <col min="4097" max="4097" width="3.5703125" style="376" customWidth="1"/>
    <col min="4098" max="4098" width="45.28515625" style="376" customWidth="1"/>
    <col min="4099" max="4099" width="9.85546875" style="376" customWidth="1"/>
    <col min="4100" max="4100" width="0" style="376" hidden="1" customWidth="1"/>
    <col min="4101" max="4101" width="9.7109375" style="376" customWidth="1"/>
    <col min="4102" max="4103" width="9.85546875" style="376" customWidth="1"/>
    <col min="4104" max="4104" width="9.5703125" style="376" customWidth="1"/>
    <col min="4105" max="4105" width="9.85546875" style="376" customWidth="1"/>
    <col min="4106" max="4106" width="9.7109375" style="376" customWidth="1"/>
    <col min="4107" max="4107" width="9.5703125" style="376" customWidth="1"/>
    <col min="4108" max="4111" width="9.85546875" style="376" customWidth="1"/>
    <col min="4112" max="4113" width="0" style="376" hidden="1" customWidth="1"/>
    <col min="4114" max="4114" width="2.85546875" style="376" customWidth="1"/>
    <col min="4115" max="4115" width="9.85546875" style="376" customWidth="1"/>
    <col min="4116" max="4116" width="9.5703125" style="376" customWidth="1"/>
    <col min="4117" max="4118" width="9.7109375" style="376" customWidth="1"/>
    <col min="4119" max="4119" width="9.5703125" style="376" customWidth="1"/>
    <col min="4120" max="4120" width="10.140625" style="376" customWidth="1"/>
    <col min="4121" max="4121" width="9.5703125" style="376" customWidth="1"/>
    <col min="4122" max="4122" width="9.42578125" style="376" customWidth="1"/>
    <col min="4123" max="4123" width="9.5703125" style="376" customWidth="1"/>
    <col min="4124" max="4132" width="0" style="376" hidden="1" customWidth="1"/>
    <col min="4133" max="4352" width="9.140625" style="376"/>
    <col min="4353" max="4353" width="3.5703125" style="376" customWidth="1"/>
    <col min="4354" max="4354" width="45.28515625" style="376" customWidth="1"/>
    <col min="4355" max="4355" width="9.85546875" style="376" customWidth="1"/>
    <col min="4356" max="4356" width="0" style="376" hidden="1" customWidth="1"/>
    <col min="4357" max="4357" width="9.7109375" style="376" customWidth="1"/>
    <col min="4358" max="4359" width="9.85546875" style="376" customWidth="1"/>
    <col min="4360" max="4360" width="9.5703125" style="376" customWidth="1"/>
    <col min="4361" max="4361" width="9.85546875" style="376" customWidth="1"/>
    <col min="4362" max="4362" width="9.7109375" style="376" customWidth="1"/>
    <col min="4363" max="4363" width="9.5703125" style="376" customWidth="1"/>
    <col min="4364" max="4367" width="9.85546875" style="376" customWidth="1"/>
    <col min="4368" max="4369" width="0" style="376" hidden="1" customWidth="1"/>
    <col min="4370" max="4370" width="2.85546875" style="376" customWidth="1"/>
    <col min="4371" max="4371" width="9.85546875" style="376" customWidth="1"/>
    <col min="4372" max="4372" width="9.5703125" style="376" customWidth="1"/>
    <col min="4373" max="4374" width="9.7109375" style="376" customWidth="1"/>
    <col min="4375" max="4375" width="9.5703125" style="376" customWidth="1"/>
    <col min="4376" max="4376" width="10.140625" style="376" customWidth="1"/>
    <col min="4377" max="4377" width="9.5703125" style="376" customWidth="1"/>
    <col min="4378" max="4378" width="9.42578125" style="376" customWidth="1"/>
    <col min="4379" max="4379" width="9.5703125" style="376" customWidth="1"/>
    <col min="4380" max="4388" width="0" style="376" hidden="1" customWidth="1"/>
    <col min="4389" max="4608" width="9.140625" style="376"/>
    <col min="4609" max="4609" width="3.5703125" style="376" customWidth="1"/>
    <col min="4610" max="4610" width="45.28515625" style="376" customWidth="1"/>
    <col min="4611" max="4611" width="9.85546875" style="376" customWidth="1"/>
    <col min="4612" max="4612" width="0" style="376" hidden="1" customWidth="1"/>
    <col min="4613" max="4613" width="9.7109375" style="376" customWidth="1"/>
    <col min="4614" max="4615" width="9.85546875" style="376" customWidth="1"/>
    <col min="4616" max="4616" width="9.5703125" style="376" customWidth="1"/>
    <col min="4617" max="4617" width="9.85546875" style="376" customWidth="1"/>
    <col min="4618" max="4618" width="9.7109375" style="376" customWidth="1"/>
    <col min="4619" max="4619" width="9.5703125" style="376" customWidth="1"/>
    <col min="4620" max="4623" width="9.85546875" style="376" customWidth="1"/>
    <col min="4624" max="4625" width="0" style="376" hidden="1" customWidth="1"/>
    <col min="4626" max="4626" width="2.85546875" style="376" customWidth="1"/>
    <col min="4627" max="4627" width="9.85546875" style="376" customWidth="1"/>
    <col min="4628" max="4628" width="9.5703125" style="376" customWidth="1"/>
    <col min="4629" max="4630" width="9.7109375" style="376" customWidth="1"/>
    <col min="4631" max="4631" width="9.5703125" style="376" customWidth="1"/>
    <col min="4632" max="4632" width="10.140625" style="376" customWidth="1"/>
    <col min="4633" max="4633" width="9.5703125" style="376" customWidth="1"/>
    <col min="4634" max="4634" width="9.42578125" style="376" customWidth="1"/>
    <col min="4635" max="4635" width="9.5703125" style="376" customWidth="1"/>
    <col min="4636" max="4644" width="0" style="376" hidden="1" customWidth="1"/>
    <col min="4645" max="4864" width="9.140625" style="376"/>
    <col min="4865" max="4865" width="3.5703125" style="376" customWidth="1"/>
    <col min="4866" max="4866" width="45.28515625" style="376" customWidth="1"/>
    <col min="4867" max="4867" width="9.85546875" style="376" customWidth="1"/>
    <col min="4868" max="4868" width="0" style="376" hidden="1" customWidth="1"/>
    <col min="4869" max="4869" width="9.7109375" style="376" customWidth="1"/>
    <col min="4870" max="4871" width="9.85546875" style="376" customWidth="1"/>
    <col min="4872" max="4872" width="9.5703125" style="376" customWidth="1"/>
    <col min="4873" max="4873" width="9.85546875" style="376" customWidth="1"/>
    <col min="4874" max="4874" width="9.7109375" style="376" customWidth="1"/>
    <col min="4875" max="4875" width="9.5703125" style="376" customWidth="1"/>
    <col min="4876" max="4879" width="9.85546875" style="376" customWidth="1"/>
    <col min="4880" max="4881" width="0" style="376" hidden="1" customWidth="1"/>
    <col min="4882" max="4882" width="2.85546875" style="376" customWidth="1"/>
    <col min="4883" max="4883" width="9.85546875" style="376" customWidth="1"/>
    <col min="4884" max="4884" width="9.5703125" style="376" customWidth="1"/>
    <col min="4885" max="4886" width="9.7109375" style="376" customWidth="1"/>
    <col min="4887" max="4887" width="9.5703125" style="376" customWidth="1"/>
    <col min="4888" max="4888" width="10.140625" style="376" customWidth="1"/>
    <col min="4889" max="4889" width="9.5703125" style="376" customWidth="1"/>
    <col min="4890" max="4890" width="9.42578125" style="376" customWidth="1"/>
    <col min="4891" max="4891" width="9.5703125" style="376" customWidth="1"/>
    <col min="4892" max="4900" width="0" style="376" hidden="1" customWidth="1"/>
    <col min="4901" max="5120" width="9.140625" style="376"/>
    <col min="5121" max="5121" width="3.5703125" style="376" customWidth="1"/>
    <col min="5122" max="5122" width="45.28515625" style="376" customWidth="1"/>
    <col min="5123" max="5123" width="9.85546875" style="376" customWidth="1"/>
    <col min="5124" max="5124" width="0" style="376" hidden="1" customWidth="1"/>
    <col min="5125" max="5125" width="9.7109375" style="376" customWidth="1"/>
    <col min="5126" max="5127" width="9.85546875" style="376" customWidth="1"/>
    <col min="5128" max="5128" width="9.5703125" style="376" customWidth="1"/>
    <col min="5129" max="5129" width="9.85546875" style="376" customWidth="1"/>
    <col min="5130" max="5130" width="9.7109375" style="376" customWidth="1"/>
    <col min="5131" max="5131" width="9.5703125" style="376" customWidth="1"/>
    <col min="5132" max="5135" width="9.85546875" style="376" customWidth="1"/>
    <col min="5136" max="5137" width="0" style="376" hidden="1" customWidth="1"/>
    <col min="5138" max="5138" width="2.85546875" style="376" customWidth="1"/>
    <col min="5139" max="5139" width="9.85546875" style="376" customWidth="1"/>
    <col min="5140" max="5140" width="9.5703125" style="376" customWidth="1"/>
    <col min="5141" max="5142" width="9.7109375" style="376" customWidth="1"/>
    <col min="5143" max="5143" width="9.5703125" style="376" customWidth="1"/>
    <col min="5144" max="5144" width="10.140625" style="376" customWidth="1"/>
    <col min="5145" max="5145" width="9.5703125" style="376" customWidth="1"/>
    <col min="5146" max="5146" width="9.42578125" style="376" customWidth="1"/>
    <col min="5147" max="5147" width="9.5703125" style="376" customWidth="1"/>
    <col min="5148" max="5156" width="0" style="376" hidden="1" customWidth="1"/>
    <col min="5157" max="5376" width="9.140625" style="376"/>
    <col min="5377" max="5377" width="3.5703125" style="376" customWidth="1"/>
    <col min="5378" max="5378" width="45.28515625" style="376" customWidth="1"/>
    <col min="5379" max="5379" width="9.85546875" style="376" customWidth="1"/>
    <col min="5380" max="5380" width="0" style="376" hidden="1" customWidth="1"/>
    <col min="5381" max="5381" width="9.7109375" style="376" customWidth="1"/>
    <col min="5382" max="5383" width="9.85546875" style="376" customWidth="1"/>
    <col min="5384" max="5384" width="9.5703125" style="376" customWidth="1"/>
    <col min="5385" max="5385" width="9.85546875" style="376" customWidth="1"/>
    <col min="5386" max="5386" width="9.7109375" style="376" customWidth="1"/>
    <col min="5387" max="5387" width="9.5703125" style="376" customWidth="1"/>
    <col min="5388" max="5391" width="9.85546875" style="376" customWidth="1"/>
    <col min="5392" max="5393" width="0" style="376" hidden="1" customWidth="1"/>
    <col min="5394" max="5394" width="2.85546875" style="376" customWidth="1"/>
    <col min="5395" max="5395" width="9.85546875" style="376" customWidth="1"/>
    <col min="5396" max="5396" width="9.5703125" style="376" customWidth="1"/>
    <col min="5397" max="5398" width="9.7109375" style="376" customWidth="1"/>
    <col min="5399" max="5399" width="9.5703125" style="376" customWidth="1"/>
    <col min="5400" max="5400" width="10.140625" style="376" customWidth="1"/>
    <col min="5401" max="5401" width="9.5703125" style="376" customWidth="1"/>
    <col min="5402" max="5402" width="9.42578125" style="376" customWidth="1"/>
    <col min="5403" max="5403" width="9.5703125" style="376" customWidth="1"/>
    <col min="5404" max="5412" width="0" style="376" hidden="1" customWidth="1"/>
    <col min="5413" max="5632" width="9.140625" style="376"/>
    <col min="5633" max="5633" width="3.5703125" style="376" customWidth="1"/>
    <col min="5634" max="5634" width="45.28515625" style="376" customWidth="1"/>
    <col min="5635" max="5635" width="9.85546875" style="376" customWidth="1"/>
    <col min="5636" max="5636" width="0" style="376" hidden="1" customWidth="1"/>
    <col min="5637" max="5637" width="9.7109375" style="376" customWidth="1"/>
    <col min="5638" max="5639" width="9.85546875" style="376" customWidth="1"/>
    <col min="5640" max="5640" width="9.5703125" style="376" customWidth="1"/>
    <col min="5641" max="5641" width="9.85546875" style="376" customWidth="1"/>
    <col min="5642" max="5642" width="9.7109375" style="376" customWidth="1"/>
    <col min="5643" max="5643" width="9.5703125" style="376" customWidth="1"/>
    <col min="5644" max="5647" width="9.85546875" style="376" customWidth="1"/>
    <col min="5648" max="5649" width="0" style="376" hidden="1" customWidth="1"/>
    <col min="5650" max="5650" width="2.85546875" style="376" customWidth="1"/>
    <col min="5651" max="5651" width="9.85546875" style="376" customWidth="1"/>
    <col min="5652" max="5652" width="9.5703125" style="376" customWidth="1"/>
    <col min="5653" max="5654" width="9.7109375" style="376" customWidth="1"/>
    <col min="5655" max="5655" width="9.5703125" style="376" customWidth="1"/>
    <col min="5656" max="5656" width="10.140625" style="376" customWidth="1"/>
    <col min="5657" max="5657" width="9.5703125" style="376" customWidth="1"/>
    <col min="5658" max="5658" width="9.42578125" style="376" customWidth="1"/>
    <col min="5659" max="5659" width="9.5703125" style="376" customWidth="1"/>
    <col min="5660" max="5668" width="0" style="376" hidden="1" customWidth="1"/>
    <col min="5669" max="5888" width="9.140625" style="376"/>
    <col min="5889" max="5889" width="3.5703125" style="376" customWidth="1"/>
    <col min="5890" max="5890" width="45.28515625" style="376" customWidth="1"/>
    <col min="5891" max="5891" width="9.85546875" style="376" customWidth="1"/>
    <col min="5892" max="5892" width="0" style="376" hidden="1" customWidth="1"/>
    <col min="5893" max="5893" width="9.7109375" style="376" customWidth="1"/>
    <col min="5894" max="5895" width="9.85546875" style="376" customWidth="1"/>
    <col min="5896" max="5896" width="9.5703125" style="376" customWidth="1"/>
    <col min="5897" max="5897" width="9.85546875" style="376" customWidth="1"/>
    <col min="5898" max="5898" width="9.7109375" style="376" customWidth="1"/>
    <col min="5899" max="5899" width="9.5703125" style="376" customWidth="1"/>
    <col min="5900" max="5903" width="9.85546875" style="376" customWidth="1"/>
    <col min="5904" max="5905" width="0" style="376" hidden="1" customWidth="1"/>
    <col min="5906" max="5906" width="2.85546875" style="376" customWidth="1"/>
    <col min="5907" max="5907" width="9.85546875" style="376" customWidth="1"/>
    <col min="5908" max="5908" width="9.5703125" style="376" customWidth="1"/>
    <col min="5909" max="5910" width="9.7109375" style="376" customWidth="1"/>
    <col min="5911" max="5911" width="9.5703125" style="376" customWidth="1"/>
    <col min="5912" max="5912" width="10.140625" style="376" customWidth="1"/>
    <col min="5913" max="5913" width="9.5703125" style="376" customWidth="1"/>
    <col min="5914" max="5914" width="9.42578125" style="376" customWidth="1"/>
    <col min="5915" max="5915" width="9.5703125" style="376" customWidth="1"/>
    <col min="5916" max="5924" width="0" style="376" hidden="1" customWidth="1"/>
    <col min="5925" max="6144" width="9.140625" style="376"/>
    <col min="6145" max="6145" width="3.5703125" style="376" customWidth="1"/>
    <col min="6146" max="6146" width="45.28515625" style="376" customWidth="1"/>
    <col min="6147" max="6147" width="9.85546875" style="376" customWidth="1"/>
    <col min="6148" max="6148" width="0" style="376" hidden="1" customWidth="1"/>
    <col min="6149" max="6149" width="9.7109375" style="376" customWidth="1"/>
    <col min="6150" max="6151" width="9.85546875" style="376" customWidth="1"/>
    <col min="6152" max="6152" width="9.5703125" style="376" customWidth="1"/>
    <col min="6153" max="6153" width="9.85546875" style="376" customWidth="1"/>
    <col min="6154" max="6154" width="9.7109375" style="376" customWidth="1"/>
    <col min="6155" max="6155" width="9.5703125" style="376" customWidth="1"/>
    <col min="6156" max="6159" width="9.85546875" style="376" customWidth="1"/>
    <col min="6160" max="6161" width="0" style="376" hidden="1" customWidth="1"/>
    <col min="6162" max="6162" width="2.85546875" style="376" customWidth="1"/>
    <col min="6163" max="6163" width="9.85546875" style="376" customWidth="1"/>
    <col min="6164" max="6164" width="9.5703125" style="376" customWidth="1"/>
    <col min="6165" max="6166" width="9.7109375" style="376" customWidth="1"/>
    <col min="6167" max="6167" width="9.5703125" style="376" customWidth="1"/>
    <col min="6168" max="6168" width="10.140625" style="376" customWidth="1"/>
    <col min="6169" max="6169" width="9.5703125" style="376" customWidth="1"/>
    <col min="6170" max="6170" width="9.42578125" style="376" customWidth="1"/>
    <col min="6171" max="6171" width="9.5703125" style="376" customWidth="1"/>
    <col min="6172" max="6180" width="0" style="376" hidden="1" customWidth="1"/>
    <col min="6181" max="6400" width="9.140625" style="376"/>
    <col min="6401" max="6401" width="3.5703125" style="376" customWidth="1"/>
    <col min="6402" max="6402" width="45.28515625" style="376" customWidth="1"/>
    <col min="6403" max="6403" width="9.85546875" style="376" customWidth="1"/>
    <col min="6404" max="6404" width="0" style="376" hidden="1" customWidth="1"/>
    <col min="6405" max="6405" width="9.7109375" style="376" customWidth="1"/>
    <col min="6406" max="6407" width="9.85546875" style="376" customWidth="1"/>
    <col min="6408" max="6408" width="9.5703125" style="376" customWidth="1"/>
    <col min="6409" max="6409" width="9.85546875" style="376" customWidth="1"/>
    <col min="6410" max="6410" width="9.7109375" style="376" customWidth="1"/>
    <col min="6411" max="6411" width="9.5703125" style="376" customWidth="1"/>
    <col min="6412" max="6415" width="9.85546875" style="376" customWidth="1"/>
    <col min="6416" max="6417" width="0" style="376" hidden="1" customWidth="1"/>
    <col min="6418" max="6418" width="2.85546875" style="376" customWidth="1"/>
    <col min="6419" max="6419" width="9.85546875" style="376" customWidth="1"/>
    <col min="6420" max="6420" width="9.5703125" style="376" customWidth="1"/>
    <col min="6421" max="6422" width="9.7109375" style="376" customWidth="1"/>
    <col min="6423" max="6423" width="9.5703125" style="376" customWidth="1"/>
    <col min="6424" max="6424" width="10.140625" style="376" customWidth="1"/>
    <col min="6425" max="6425" width="9.5703125" style="376" customWidth="1"/>
    <col min="6426" max="6426" width="9.42578125" style="376" customWidth="1"/>
    <col min="6427" max="6427" width="9.5703125" style="376" customWidth="1"/>
    <col min="6428" max="6436" width="0" style="376" hidden="1" customWidth="1"/>
    <col min="6437" max="6656" width="9.140625" style="376"/>
    <col min="6657" max="6657" width="3.5703125" style="376" customWidth="1"/>
    <col min="6658" max="6658" width="45.28515625" style="376" customWidth="1"/>
    <col min="6659" max="6659" width="9.85546875" style="376" customWidth="1"/>
    <col min="6660" max="6660" width="0" style="376" hidden="1" customWidth="1"/>
    <col min="6661" max="6661" width="9.7109375" style="376" customWidth="1"/>
    <col min="6662" max="6663" width="9.85546875" style="376" customWidth="1"/>
    <col min="6664" max="6664" width="9.5703125" style="376" customWidth="1"/>
    <col min="6665" max="6665" width="9.85546875" style="376" customWidth="1"/>
    <col min="6666" max="6666" width="9.7109375" style="376" customWidth="1"/>
    <col min="6667" max="6667" width="9.5703125" style="376" customWidth="1"/>
    <col min="6668" max="6671" width="9.85546875" style="376" customWidth="1"/>
    <col min="6672" max="6673" width="0" style="376" hidden="1" customWidth="1"/>
    <col min="6674" max="6674" width="2.85546875" style="376" customWidth="1"/>
    <col min="6675" max="6675" width="9.85546875" style="376" customWidth="1"/>
    <col min="6676" max="6676" width="9.5703125" style="376" customWidth="1"/>
    <col min="6677" max="6678" width="9.7109375" style="376" customWidth="1"/>
    <col min="6679" max="6679" width="9.5703125" style="376" customWidth="1"/>
    <col min="6680" max="6680" width="10.140625" style="376" customWidth="1"/>
    <col min="6681" max="6681" width="9.5703125" style="376" customWidth="1"/>
    <col min="6682" max="6682" width="9.42578125" style="376" customWidth="1"/>
    <col min="6683" max="6683" width="9.5703125" style="376" customWidth="1"/>
    <col min="6684" max="6692" width="0" style="376" hidden="1" customWidth="1"/>
    <col min="6693" max="6912" width="9.140625" style="376"/>
    <col min="6913" max="6913" width="3.5703125" style="376" customWidth="1"/>
    <col min="6914" max="6914" width="45.28515625" style="376" customWidth="1"/>
    <col min="6915" max="6915" width="9.85546875" style="376" customWidth="1"/>
    <col min="6916" max="6916" width="0" style="376" hidden="1" customWidth="1"/>
    <col min="6917" max="6917" width="9.7109375" style="376" customWidth="1"/>
    <col min="6918" max="6919" width="9.85546875" style="376" customWidth="1"/>
    <col min="6920" max="6920" width="9.5703125" style="376" customWidth="1"/>
    <col min="6921" max="6921" width="9.85546875" style="376" customWidth="1"/>
    <col min="6922" max="6922" width="9.7109375" style="376" customWidth="1"/>
    <col min="6923" max="6923" width="9.5703125" style="376" customWidth="1"/>
    <col min="6924" max="6927" width="9.85546875" style="376" customWidth="1"/>
    <col min="6928" max="6929" width="0" style="376" hidden="1" customWidth="1"/>
    <col min="6930" max="6930" width="2.85546875" style="376" customWidth="1"/>
    <col min="6931" max="6931" width="9.85546875" style="376" customWidth="1"/>
    <col min="6932" max="6932" width="9.5703125" style="376" customWidth="1"/>
    <col min="6933" max="6934" width="9.7109375" style="376" customWidth="1"/>
    <col min="6935" max="6935" width="9.5703125" style="376" customWidth="1"/>
    <col min="6936" max="6936" width="10.140625" style="376" customWidth="1"/>
    <col min="6937" max="6937" width="9.5703125" style="376" customWidth="1"/>
    <col min="6938" max="6938" width="9.42578125" style="376" customWidth="1"/>
    <col min="6939" max="6939" width="9.5703125" style="376" customWidth="1"/>
    <col min="6940" max="6948" width="0" style="376" hidden="1" customWidth="1"/>
    <col min="6949" max="7168" width="9.140625" style="376"/>
    <col min="7169" max="7169" width="3.5703125" style="376" customWidth="1"/>
    <col min="7170" max="7170" width="45.28515625" style="376" customWidth="1"/>
    <col min="7171" max="7171" width="9.85546875" style="376" customWidth="1"/>
    <col min="7172" max="7172" width="0" style="376" hidden="1" customWidth="1"/>
    <col min="7173" max="7173" width="9.7109375" style="376" customWidth="1"/>
    <col min="7174" max="7175" width="9.85546875" style="376" customWidth="1"/>
    <col min="7176" max="7176" width="9.5703125" style="376" customWidth="1"/>
    <col min="7177" max="7177" width="9.85546875" style="376" customWidth="1"/>
    <col min="7178" max="7178" width="9.7109375" style="376" customWidth="1"/>
    <col min="7179" max="7179" width="9.5703125" style="376" customWidth="1"/>
    <col min="7180" max="7183" width="9.85546875" style="376" customWidth="1"/>
    <col min="7184" max="7185" width="0" style="376" hidden="1" customWidth="1"/>
    <col min="7186" max="7186" width="2.85546875" style="376" customWidth="1"/>
    <col min="7187" max="7187" width="9.85546875" style="376" customWidth="1"/>
    <col min="7188" max="7188" width="9.5703125" style="376" customWidth="1"/>
    <col min="7189" max="7190" width="9.7109375" style="376" customWidth="1"/>
    <col min="7191" max="7191" width="9.5703125" style="376" customWidth="1"/>
    <col min="7192" max="7192" width="10.140625" style="376" customWidth="1"/>
    <col min="7193" max="7193" width="9.5703125" style="376" customWidth="1"/>
    <col min="7194" max="7194" width="9.42578125" style="376" customWidth="1"/>
    <col min="7195" max="7195" width="9.5703125" style="376" customWidth="1"/>
    <col min="7196" max="7204" width="0" style="376" hidden="1" customWidth="1"/>
    <col min="7205" max="7424" width="9.140625" style="376"/>
    <col min="7425" max="7425" width="3.5703125" style="376" customWidth="1"/>
    <col min="7426" max="7426" width="45.28515625" style="376" customWidth="1"/>
    <col min="7427" max="7427" width="9.85546875" style="376" customWidth="1"/>
    <col min="7428" max="7428" width="0" style="376" hidden="1" customWidth="1"/>
    <col min="7429" max="7429" width="9.7109375" style="376" customWidth="1"/>
    <col min="7430" max="7431" width="9.85546875" style="376" customWidth="1"/>
    <col min="7432" max="7432" width="9.5703125" style="376" customWidth="1"/>
    <col min="7433" max="7433" width="9.85546875" style="376" customWidth="1"/>
    <col min="7434" max="7434" width="9.7109375" style="376" customWidth="1"/>
    <col min="7435" max="7435" width="9.5703125" style="376" customWidth="1"/>
    <col min="7436" max="7439" width="9.85546875" style="376" customWidth="1"/>
    <col min="7440" max="7441" width="0" style="376" hidden="1" customWidth="1"/>
    <col min="7442" max="7442" width="2.85546875" style="376" customWidth="1"/>
    <col min="7443" max="7443" width="9.85546875" style="376" customWidth="1"/>
    <col min="7444" max="7444" width="9.5703125" style="376" customWidth="1"/>
    <col min="7445" max="7446" width="9.7109375" style="376" customWidth="1"/>
    <col min="7447" max="7447" width="9.5703125" style="376" customWidth="1"/>
    <col min="7448" max="7448" width="10.140625" style="376" customWidth="1"/>
    <col min="7449" max="7449" width="9.5703125" style="376" customWidth="1"/>
    <col min="7450" max="7450" width="9.42578125" style="376" customWidth="1"/>
    <col min="7451" max="7451" width="9.5703125" style="376" customWidth="1"/>
    <col min="7452" max="7460" width="0" style="376" hidden="1" customWidth="1"/>
    <col min="7461" max="7680" width="9.140625" style="376"/>
    <col min="7681" max="7681" width="3.5703125" style="376" customWidth="1"/>
    <col min="7682" max="7682" width="45.28515625" style="376" customWidth="1"/>
    <col min="7683" max="7683" width="9.85546875" style="376" customWidth="1"/>
    <col min="7684" max="7684" width="0" style="376" hidden="1" customWidth="1"/>
    <col min="7685" max="7685" width="9.7109375" style="376" customWidth="1"/>
    <col min="7686" max="7687" width="9.85546875" style="376" customWidth="1"/>
    <col min="7688" max="7688" width="9.5703125" style="376" customWidth="1"/>
    <col min="7689" max="7689" width="9.85546875" style="376" customWidth="1"/>
    <col min="7690" max="7690" width="9.7109375" style="376" customWidth="1"/>
    <col min="7691" max="7691" width="9.5703125" style="376" customWidth="1"/>
    <col min="7692" max="7695" width="9.85546875" style="376" customWidth="1"/>
    <col min="7696" max="7697" width="0" style="376" hidden="1" customWidth="1"/>
    <col min="7698" max="7698" width="2.85546875" style="376" customWidth="1"/>
    <col min="7699" max="7699" width="9.85546875" style="376" customWidth="1"/>
    <col min="7700" max="7700" width="9.5703125" style="376" customWidth="1"/>
    <col min="7701" max="7702" width="9.7109375" style="376" customWidth="1"/>
    <col min="7703" max="7703" width="9.5703125" style="376" customWidth="1"/>
    <col min="7704" max="7704" width="10.140625" style="376" customWidth="1"/>
    <col min="7705" max="7705" width="9.5703125" style="376" customWidth="1"/>
    <col min="7706" max="7706" width="9.42578125" style="376" customWidth="1"/>
    <col min="7707" max="7707" width="9.5703125" style="376" customWidth="1"/>
    <col min="7708" max="7716" width="0" style="376" hidden="1" customWidth="1"/>
    <col min="7717" max="7936" width="9.140625" style="376"/>
    <col min="7937" max="7937" width="3.5703125" style="376" customWidth="1"/>
    <col min="7938" max="7938" width="45.28515625" style="376" customWidth="1"/>
    <col min="7939" max="7939" width="9.85546875" style="376" customWidth="1"/>
    <col min="7940" max="7940" width="0" style="376" hidden="1" customWidth="1"/>
    <col min="7941" max="7941" width="9.7109375" style="376" customWidth="1"/>
    <col min="7942" max="7943" width="9.85546875" style="376" customWidth="1"/>
    <col min="7944" max="7944" width="9.5703125" style="376" customWidth="1"/>
    <col min="7945" max="7945" width="9.85546875" style="376" customWidth="1"/>
    <col min="7946" max="7946" width="9.7109375" style="376" customWidth="1"/>
    <col min="7947" max="7947" width="9.5703125" style="376" customWidth="1"/>
    <col min="7948" max="7951" width="9.85546875" style="376" customWidth="1"/>
    <col min="7952" max="7953" width="0" style="376" hidden="1" customWidth="1"/>
    <col min="7954" max="7954" width="2.85546875" style="376" customWidth="1"/>
    <col min="7955" max="7955" width="9.85546875" style="376" customWidth="1"/>
    <col min="7956" max="7956" width="9.5703125" style="376" customWidth="1"/>
    <col min="7957" max="7958" width="9.7109375" style="376" customWidth="1"/>
    <col min="7959" max="7959" width="9.5703125" style="376" customWidth="1"/>
    <col min="7960" max="7960" width="10.140625" style="376" customWidth="1"/>
    <col min="7961" max="7961" width="9.5703125" style="376" customWidth="1"/>
    <col min="7962" max="7962" width="9.42578125" style="376" customWidth="1"/>
    <col min="7963" max="7963" width="9.5703125" style="376" customWidth="1"/>
    <col min="7964" max="7972" width="0" style="376" hidden="1" customWidth="1"/>
    <col min="7973" max="8192" width="9.140625" style="376"/>
    <col min="8193" max="8193" width="3.5703125" style="376" customWidth="1"/>
    <col min="8194" max="8194" width="45.28515625" style="376" customWidth="1"/>
    <col min="8195" max="8195" width="9.85546875" style="376" customWidth="1"/>
    <col min="8196" max="8196" width="0" style="376" hidden="1" customWidth="1"/>
    <col min="8197" max="8197" width="9.7109375" style="376" customWidth="1"/>
    <col min="8198" max="8199" width="9.85546875" style="376" customWidth="1"/>
    <col min="8200" max="8200" width="9.5703125" style="376" customWidth="1"/>
    <col min="8201" max="8201" width="9.85546875" style="376" customWidth="1"/>
    <col min="8202" max="8202" width="9.7109375" style="376" customWidth="1"/>
    <col min="8203" max="8203" width="9.5703125" style="376" customWidth="1"/>
    <col min="8204" max="8207" width="9.85546875" style="376" customWidth="1"/>
    <col min="8208" max="8209" width="0" style="376" hidden="1" customWidth="1"/>
    <col min="8210" max="8210" width="2.85546875" style="376" customWidth="1"/>
    <col min="8211" max="8211" width="9.85546875" style="376" customWidth="1"/>
    <col min="8212" max="8212" width="9.5703125" style="376" customWidth="1"/>
    <col min="8213" max="8214" width="9.7109375" style="376" customWidth="1"/>
    <col min="8215" max="8215" width="9.5703125" style="376" customWidth="1"/>
    <col min="8216" max="8216" width="10.140625" style="376" customWidth="1"/>
    <col min="8217" max="8217" width="9.5703125" style="376" customWidth="1"/>
    <col min="8218" max="8218" width="9.42578125" style="376" customWidth="1"/>
    <col min="8219" max="8219" width="9.5703125" style="376" customWidth="1"/>
    <col min="8220" max="8228" width="0" style="376" hidden="1" customWidth="1"/>
    <col min="8229" max="8448" width="9.140625" style="376"/>
    <col min="8449" max="8449" width="3.5703125" style="376" customWidth="1"/>
    <col min="8450" max="8450" width="45.28515625" style="376" customWidth="1"/>
    <col min="8451" max="8451" width="9.85546875" style="376" customWidth="1"/>
    <col min="8452" max="8452" width="0" style="376" hidden="1" customWidth="1"/>
    <col min="8453" max="8453" width="9.7109375" style="376" customWidth="1"/>
    <col min="8454" max="8455" width="9.85546875" style="376" customWidth="1"/>
    <col min="8456" max="8456" width="9.5703125" style="376" customWidth="1"/>
    <col min="8457" max="8457" width="9.85546875" style="376" customWidth="1"/>
    <col min="8458" max="8458" width="9.7109375" style="376" customWidth="1"/>
    <col min="8459" max="8459" width="9.5703125" style="376" customWidth="1"/>
    <col min="8460" max="8463" width="9.85546875" style="376" customWidth="1"/>
    <col min="8464" max="8465" width="0" style="376" hidden="1" customWidth="1"/>
    <col min="8466" max="8466" width="2.85546875" style="376" customWidth="1"/>
    <col min="8467" max="8467" width="9.85546875" style="376" customWidth="1"/>
    <col min="8468" max="8468" width="9.5703125" style="376" customWidth="1"/>
    <col min="8469" max="8470" width="9.7109375" style="376" customWidth="1"/>
    <col min="8471" max="8471" width="9.5703125" style="376" customWidth="1"/>
    <col min="8472" max="8472" width="10.140625" style="376" customWidth="1"/>
    <col min="8473" max="8473" width="9.5703125" style="376" customWidth="1"/>
    <col min="8474" max="8474" width="9.42578125" style="376" customWidth="1"/>
    <col min="8475" max="8475" width="9.5703125" style="376" customWidth="1"/>
    <col min="8476" max="8484" width="0" style="376" hidden="1" customWidth="1"/>
    <col min="8485" max="8704" width="9.140625" style="376"/>
    <col min="8705" max="8705" width="3.5703125" style="376" customWidth="1"/>
    <col min="8706" max="8706" width="45.28515625" style="376" customWidth="1"/>
    <col min="8707" max="8707" width="9.85546875" style="376" customWidth="1"/>
    <col min="8708" max="8708" width="0" style="376" hidden="1" customWidth="1"/>
    <col min="8709" max="8709" width="9.7109375" style="376" customWidth="1"/>
    <col min="8710" max="8711" width="9.85546875" style="376" customWidth="1"/>
    <col min="8712" max="8712" width="9.5703125" style="376" customWidth="1"/>
    <col min="8713" max="8713" width="9.85546875" style="376" customWidth="1"/>
    <col min="8714" max="8714" width="9.7109375" style="376" customWidth="1"/>
    <col min="8715" max="8715" width="9.5703125" style="376" customWidth="1"/>
    <col min="8716" max="8719" width="9.85546875" style="376" customWidth="1"/>
    <col min="8720" max="8721" width="0" style="376" hidden="1" customWidth="1"/>
    <col min="8722" max="8722" width="2.85546875" style="376" customWidth="1"/>
    <col min="8723" max="8723" width="9.85546875" style="376" customWidth="1"/>
    <col min="8724" max="8724" width="9.5703125" style="376" customWidth="1"/>
    <col min="8725" max="8726" width="9.7109375" style="376" customWidth="1"/>
    <col min="8727" max="8727" width="9.5703125" style="376" customWidth="1"/>
    <col min="8728" max="8728" width="10.140625" style="376" customWidth="1"/>
    <col min="8729" max="8729" width="9.5703125" style="376" customWidth="1"/>
    <col min="8730" max="8730" width="9.42578125" style="376" customWidth="1"/>
    <col min="8731" max="8731" width="9.5703125" style="376" customWidth="1"/>
    <col min="8732" max="8740" width="0" style="376" hidden="1" customWidth="1"/>
    <col min="8741" max="8960" width="9.140625" style="376"/>
    <col min="8961" max="8961" width="3.5703125" style="376" customWidth="1"/>
    <col min="8962" max="8962" width="45.28515625" style="376" customWidth="1"/>
    <col min="8963" max="8963" width="9.85546875" style="376" customWidth="1"/>
    <col min="8964" max="8964" width="0" style="376" hidden="1" customWidth="1"/>
    <col min="8965" max="8965" width="9.7109375" style="376" customWidth="1"/>
    <col min="8966" max="8967" width="9.85546875" style="376" customWidth="1"/>
    <col min="8968" max="8968" width="9.5703125" style="376" customWidth="1"/>
    <col min="8969" max="8969" width="9.85546875" style="376" customWidth="1"/>
    <col min="8970" max="8970" width="9.7109375" style="376" customWidth="1"/>
    <col min="8971" max="8971" width="9.5703125" style="376" customWidth="1"/>
    <col min="8972" max="8975" width="9.85546875" style="376" customWidth="1"/>
    <col min="8976" max="8977" width="0" style="376" hidden="1" customWidth="1"/>
    <col min="8978" max="8978" width="2.85546875" style="376" customWidth="1"/>
    <col min="8979" max="8979" width="9.85546875" style="376" customWidth="1"/>
    <col min="8980" max="8980" width="9.5703125" style="376" customWidth="1"/>
    <col min="8981" max="8982" width="9.7109375" style="376" customWidth="1"/>
    <col min="8983" max="8983" width="9.5703125" style="376" customWidth="1"/>
    <col min="8984" max="8984" width="10.140625" style="376" customWidth="1"/>
    <col min="8985" max="8985" width="9.5703125" style="376" customWidth="1"/>
    <col min="8986" max="8986" width="9.42578125" style="376" customWidth="1"/>
    <col min="8987" max="8987" width="9.5703125" style="376" customWidth="1"/>
    <col min="8988" max="8996" width="0" style="376" hidden="1" customWidth="1"/>
    <col min="8997" max="9216" width="9.140625" style="376"/>
    <col min="9217" max="9217" width="3.5703125" style="376" customWidth="1"/>
    <col min="9218" max="9218" width="45.28515625" style="376" customWidth="1"/>
    <col min="9219" max="9219" width="9.85546875" style="376" customWidth="1"/>
    <col min="9220" max="9220" width="0" style="376" hidden="1" customWidth="1"/>
    <col min="9221" max="9221" width="9.7109375" style="376" customWidth="1"/>
    <col min="9222" max="9223" width="9.85546875" style="376" customWidth="1"/>
    <col min="9224" max="9224" width="9.5703125" style="376" customWidth="1"/>
    <col min="9225" max="9225" width="9.85546875" style="376" customWidth="1"/>
    <col min="9226" max="9226" width="9.7109375" style="376" customWidth="1"/>
    <col min="9227" max="9227" width="9.5703125" style="376" customWidth="1"/>
    <col min="9228" max="9231" width="9.85546875" style="376" customWidth="1"/>
    <col min="9232" max="9233" width="0" style="376" hidden="1" customWidth="1"/>
    <col min="9234" max="9234" width="2.85546875" style="376" customWidth="1"/>
    <col min="9235" max="9235" width="9.85546875" style="376" customWidth="1"/>
    <col min="9236" max="9236" width="9.5703125" style="376" customWidth="1"/>
    <col min="9237" max="9238" width="9.7109375" style="376" customWidth="1"/>
    <col min="9239" max="9239" width="9.5703125" style="376" customWidth="1"/>
    <col min="9240" max="9240" width="10.140625" style="376" customWidth="1"/>
    <col min="9241" max="9241" width="9.5703125" style="376" customWidth="1"/>
    <col min="9242" max="9242" width="9.42578125" style="376" customWidth="1"/>
    <col min="9243" max="9243" width="9.5703125" style="376" customWidth="1"/>
    <col min="9244" max="9252" width="0" style="376" hidden="1" customWidth="1"/>
    <col min="9253" max="9472" width="9.140625" style="376"/>
    <col min="9473" max="9473" width="3.5703125" style="376" customWidth="1"/>
    <col min="9474" max="9474" width="45.28515625" style="376" customWidth="1"/>
    <col min="9475" max="9475" width="9.85546875" style="376" customWidth="1"/>
    <col min="9476" max="9476" width="0" style="376" hidden="1" customWidth="1"/>
    <col min="9477" max="9477" width="9.7109375" style="376" customWidth="1"/>
    <col min="9478" max="9479" width="9.85546875" style="376" customWidth="1"/>
    <col min="9480" max="9480" width="9.5703125" style="376" customWidth="1"/>
    <col min="9481" max="9481" width="9.85546875" style="376" customWidth="1"/>
    <col min="9482" max="9482" width="9.7109375" style="376" customWidth="1"/>
    <col min="9483" max="9483" width="9.5703125" style="376" customWidth="1"/>
    <col min="9484" max="9487" width="9.85546875" style="376" customWidth="1"/>
    <col min="9488" max="9489" width="0" style="376" hidden="1" customWidth="1"/>
    <col min="9490" max="9490" width="2.85546875" style="376" customWidth="1"/>
    <col min="9491" max="9491" width="9.85546875" style="376" customWidth="1"/>
    <col min="9492" max="9492" width="9.5703125" style="376" customWidth="1"/>
    <col min="9493" max="9494" width="9.7109375" style="376" customWidth="1"/>
    <col min="9495" max="9495" width="9.5703125" style="376" customWidth="1"/>
    <col min="9496" max="9496" width="10.140625" style="376" customWidth="1"/>
    <col min="9497" max="9497" width="9.5703125" style="376" customWidth="1"/>
    <col min="9498" max="9498" width="9.42578125" style="376" customWidth="1"/>
    <col min="9499" max="9499" width="9.5703125" style="376" customWidth="1"/>
    <col min="9500" max="9508" width="0" style="376" hidden="1" customWidth="1"/>
    <col min="9509" max="9728" width="9.140625" style="376"/>
    <col min="9729" max="9729" width="3.5703125" style="376" customWidth="1"/>
    <col min="9730" max="9730" width="45.28515625" style="376" customWidth="1"/>
    <col min="9731" max="9731" width="9.85546875" style="376" customWidth="1"/>
    <col min="9732" max="9732" width="0" style="376" hidden="1" customWidth="1"/>
    <col min="9733" max="9733" width="9.7109375" style="376" customWidth="1"/>
    <col min="9734" max="9735" width="9.85546875" style="376" customWidth="1"/>
    <col min="9736" max="9736" width="9.5703125" style="376" customWidth="1"/>
    <col min="9737" max="9737" width="9.85546875" style="376" customWidth="1"/>
    <col min="9738" max="9738" width="9.7109375" style="376" customWidth="1"/>
    <col min="9739" max="9739" width="9.5703125" style="376" customWidth="1"/>
    <col min="9740" max="9743" width="9.85546875" style="376" customWidth="1"/>
    <col min="9744" max="9745" width="0" style="376" hidden="1" customWidth="1"/>
    <col min="9746" max="9746" width="2.85546875" style="376" customWidth="1"/>
    <col min="9747" max="9747" width="9.85546875" style="376" customWidth="1"/>
    <col min="9748" max="9748" width="9.5703125" style="376" customWidth="1"/>
    <col min="9749" max="9750" width="9.7109375" style="376" customWidth="1"/>
    <col min="9751" max="9751" width="9.5703125" style="376" customWidth="1"/>
    <col min="9752" max="9752" width="10.140625" style="376" customWidth="1"/>
    <col min="9753" max="9753" width="9.5703125" style="376" customWidth="1"/>
    <col min="9754" max="9754" width="9.42578125" style="376" customWidth="1"/>
    <col min="9755" max="9755" width="9.5703125" style="376" customWidth="1"/>
    <col min="9756" max="9764" width="0" style="376" hidden="1" customWidth="1"/>
    <col min="9765" max="9984" width="9.140625" style="376"/>
    <col min="9985" max="9985" width="3.5703125" style="376" customWidth="1"/>
    <col min="9986" max="9986" width="45.28515625" style="376" customWidth="1"/>
    <col min="9987" max="9987" width="9.85546875" style="376" customWidth="1"/>
    <col min="9988" max="9988" width="0" style="376" hidden="1" customWidth="1"/>
    <col min="9989" max="9989" width="9.7109375" style="376" customWidth="1"/>
    <col min="9990" max="9991" width="9.85546875" style="376" customWidth="1"/>
    <col min="9992" max="9992" width="9.5703125" style="376" customWidth="1"/>
    <col min="9993" max="9993" width="9.85546875" style="376" customWidth="1"/>
    <col min="9994" max="9994" width="9.7109375" style="376" customWidth="1"/>
    <col min="9995" max="9995" width="9.5703125" style="376" customWidth="1"/>
    <col min="9996" max="9999" width="9.85546875" style="376" customWidth="1"/>
    <col min="10000" max="10001" width="0" style="376" hidden="1" customWidth="1"/>
    <col min="10002" max="10002" width="2.85546875" style="376" customWidth="1"/>
    <col min="10003" max="10003" width="9.85546875" style="376" customWidth="1"/>
    <col min="10004" max="10004" width="9.5703125" style="376" customWidth="1"/>
    <col min="10005" max="10006" width="9.7109375" style="376" customWidth="1"/>
    <col min="10007" max="10007" width="9.5703125" style="376" customWidth="1"/>
    <col min="10008" max="10008" width="10.140625" style="376" customWidth="1"/>
    <col min="10009" max="10009" width="9.5703125" style="376" customWidth="1"/>
    <col min="10010" max="10010" width="9.42578125" style="376" customWidth="1"/>
    <col min="10011" max="10011" width="9.5703125" style="376" customWidth="1"/>
    <col min="10012" max="10020" width="0" style="376" hidden="1" customWidth="1"/>
    <col min="10021" max="10240" width="9.140625" style="376"/>
    <col min="10241" max="10241" width="3.5703125" style="376" customWidth="1"/>
    <col min="10242" max="10242" width="45.28515625" style="376" customWidth="1"/>
    <col min="10243" max="10243" width="9.85546875" style="376" customWidth="1"/>
    <col min="10244" max="10244" width="0" style="376" hidden="1" customWidth="1"/>
    <col min="10245" max="10245" width="9.7109375" style="376" customWidth="1"/>
    <col min="10246" max="10247" width="9.85546875" style="376" customWidth="1"/>
    <col min="10248" max="10248" width="9.5703125" style="376" customWidth="1"/>
    <col min="10249" max="10249" width="9.85546875" style="376" customWidth="1"/>
    <col min="10250" max="10250" width="9.7109375" style="376" customWidth="1"/>
    <col min="10251" max="10251" width="9.5703125" style="376" customWidth="1"/>
    <col min="10252" max="10255" width="9.85546875" style="376" customWidth="1"/>
    <col min="10256" max="10257" width="0" style="376" hidden="1" customWidth="1"/>
    <col min="10258" max="10258" width="2.85546875" style="376" customWidth="1"/>
    <col min="10259" max="10259" width="9.85546875" style="376" customWidth="1"/>
    <col min="10260" max="10260" width="9.5703125" style="376" customWidth="1"/>
    <col min="10261" max="10262" width="9.7109375" style="376" customWidth="1"/>
    <col min="10263" max="10263" width="9.5703125" style="376" customWidth="1"/>
    <col min="10264" max="10264" width="10.140625" style="376" customWidth="1"/>
    <col min="10265" max="10265" width="9.5703125" style="376" customWidth="1"/>
    <col min="10266" max="10266" width="9.42578125" style="376" customWidth="1"/>
    <col min="10267" max="10267" width="9.5703125" style="376" customWidth="1"/>
    <col min="10268" max="10276" width="0" style="376" hidden="1" customWidth="1"/>
    <col min="10277" max="10496" width="9.140625" style="376"/>
    <col min="10497" max="10497" width="3.5703125" style="376" customWidth="1"/>
    <col min="10498" max="10498" width="45.28515625" style="376" customWidth="1"/>
    <col min="10499" max="10499" width="9.85546875" style="376" customWidth="1"/>
    <col min="10500" max="10500" width="0" style="376" hidden="1" customWidth="1"/>
    <col min="10501" max="10501" width="9.7109375" style="376" customWidth="1"/>
    <col min="10502" max="10503" width="9.85546875" style="376" customWidth="1"/>
    <col min="10504" max="10504" width="9.5703125" style="376" customWidth="1"/>
    <col min="10505" max="10505" width="9.85546875" style="376" customWidth="1"/>
    <col min="10506" max="10506" width="9.7109375" style="376" customWidth="1"/>
    <col min="10507" max="10507" width="9.5703125" style="376" customWidth="1"/>
    <col min="10508" max="10511" width="9.85546875" style="376" customWidth="1"/>
    <col min="10512" max="10513" width="0" style="376" hidden="1" customWidth="1"/>
    <col min="10514" max="10514" width="2.85546875" style="376" customWidth="1"/>
    <col min="10515" max="10515" width="9.85546875" style="376" customWidth="1"/>
    <col min="10516" max="10516" width="9.5703125" style="376" customWidth="1"/>
    <col min="10517" max="10518" width="9.7109375" style="376" customWidth="1"/>
    <col min="10519" max="10519" width="9.5703125" style="376" customWidth="1"/>
    <col min="10520" max="10520" width="10.140625" style="376" customWidth="1"/>
    <col min="10521" max="10521" width="9.5703125" style="376" customWidth="1"/>
    <col min="10522" max="10522" width="9.42578125" style="376" customWidth="1"/>
    <col min="10523" max="10523" width="9.5703125" style="376" customWidth="1"/>
    <col min="10524" max="10532" width="0" style="376" hidden="1" customWidth="1"/>
    <col min="10533" max="10752" width="9.140625" style="376"/>
    <col min="10753" max="10753" width="3.5703125" style="376" customWidth="1"/>
    <col min="10754" max="10754" width="45.28515625" style="376" customWidth="1"/>
    <col min="10755" max="10755" width="9.85546875" style="376" customWidth="1"/>
    <col min="10756" max="10756" width="0" style="376" hidden="1" customWidth="1"/>
    <col min="10757" max="10757" width="9.7109375" style="376" customWidth="1"/>
    <col min="10758" max="10759" width="9.85546875" style="376" customWidth="1"/>
    <col min="10760" max="10760" width="9.5703125" style="376" customWidth="1"/>
    <col min="10761" max="10761" width="9.85546875" style="376" customWidth="1"/>
    <col min="10762" max="10762" width="9.7109375" style="376" customWidth="1"/>
    <col min="10763" max="10763" width="9.5703125" style="376" customWidth="1"/>
    <col min="10764" max="10767" width="9.85546875" style="376" customWidth="1"/>
    <col min="10768" max="10769" width="0" style="376" hidden="1" customWidth="1"/>
    <col min="10770" max="10770" width="2.85546875" style="376" customWidth="1"/>
    <col min="10771" max="10771" width="9.85546875" style="376" customWidth="1"/>
    <col min="10772" max="10772" width="9.5703125" style="376" customWidth="1"/>
    <col min="10773" max="10774" width="9.7109375" style="376" customWidth="1"/>
    <col min="10775" max="10775" width="9.5703125" style="376" customWidth="1"/>
    <col min="10776" max="10776" width="10.140625" style="376" customWidth="1"/>
    <col min="10777" max="10777" width="9.5703125" style="376" customWidth="1"/>
    <col min="10778" max="10778" width="9.42578125" style="376" customWidth="1"/>
    <col min="10779" max="10779" width="9.5703125" style="376" customWidth="1"/>
    <col min="10780" max="10788" width="0" style="376" hidden="1" customWidth="1"/>
    <col min="10789" max="11008" width="9.140625" style="376"/>
    <col min="11009" max="11009" width="3.5703125" style="376" customWidth="1"/>
    <col min="11010" max="11010" width="45.28515625" style="376" customWidth="1"/>
    <col min="11011" max="11011" width="9.85546875" style="376" customWidth="1"/>
    <col min="11012" max="11012" width="0" style="376" hidden="1" customWidth="1"/>
    <col min="11013" max="11013" width="9.7109375" style="376" customWidth="1"/>
    <col min="11014" max="11015" width="9.85546875" style="376" customWidth="1"/>
    <col min="11016" max="11016" width="9.5703125" style="376" customWidth="1"/>
    <col min="11017" max="11017" width="9.85546875" style="376" customWidth="1"/>
    <col min="11018" max="11018" width="9.7109375" style="376" customWidth="1"/>
    <col min="11019" max="11019" width="9.5703125" style="376" customWidth="1"/>
    <col min="11020" max="11023" width="9.85546875" style="376" customWidth="1"/>
    <col min="11024" max="11025" width="0" style="376" hidden="1" customWidth="1"/>
    <col min="11026" max="11026" width="2.85546875" style="376" customWidth="1"/>
    <col min="11027" max="11027" width="9.85546875" style="376" customWidth="1"/>
    <col min="11028" max="11028" width="9.5703125" style="376" customWidth="1"/>
    <col min="11029" max="11030" width="9.7109375" style="376" customWidth="1"/>
    <col min="11031" max="11031" width="9.5703125" style="376" customWidth="1"/>
    <col min="11032" max="11032" width="10.140625" style="376" customWidth="1"/>
    <col min="11033" max="11033" width="9.5703125" style="376" customWidth="1"/>
    <col min="11034" max="11034" width="9.42578125" style="376" customWidth="1"/>
    <col min="11035" max="11035" width="9.5703125" style="376" customWidth="1"/>
    <col min="11036" max="11044" width="0" style="376" hidden="1" customWidth="1"/>
    <col min="11045" max="11264" width="9.140625" style="376"/>
    <col min="11265" max="11265" width="3.5703125" style="376" customWidth="1"/>
    <col min="11266" max="11266" width="45.28515625" style="376" customWidth="1"/>
    <col min="11267" max="11267" width="9.85546875" style="376" customWidth="1"/>
    <col min="11268" max="11268" width="0" style="376" hidden="1" customWidth="1"/>
    <col min="11269" max="11269" width="9.7109375" style="376" customWidth="1"/>
    <col min="11270" max="11271" width="9.85546875" style="376" customWidth="1"/>
    <col min="11272" max="11272" width="9.5703125" style="376" customWidth="1"/>
    <col min="11273" max="11273" width="9.85546875" style="376" customWidth="1"/>
    <col min="11274" max="11274" width="9.7109375" style="376" customWidth="1"/>
    <col min="11275" max="11275" width="9.5703125" style="376" customWidth="1"/>
    <col min="11276" max="11279" width="9.85546875" style="376" customWidth="1"/>
    <col min="11280" max="11281" width="0" style="376" hidden="1" customWidth="1"/>
    <col min="11282" max="11282" width="2.85546875" style="376" customWidth="1"/>
    <col min="11283" max="11283" width="9.85546875" style="376" customWidth="1"/>
    <col min="11284" max="11284" width="9.5703125" style="376" customWidth="1"/>
    <col min="11285" max="11286" width="9.7109375" style="376" customWidth="1"/>
    <col min="11287" max="11287" width="9.5703125" style="376" customWidth="1"/>
    <col min="11288" max="11288" width="10.140625" style="376" customWidth="1"/>
    <col min="11289" max="11289" width="9.5703125" style="376" customWidth="1"/>
    <col min="11290" max="11290" width="9.42578125" style="376" customWidth="1"/>
    <col min="11291" max="11291" width="9.5703125" style="376" customWidth="1"/>
    <col min="11292" max="11300" width="0" style="376" hidden="1" customWidth="1"/>
    <col min="11301" max="11520" width="9.140625" style="376"/>
    <col min="11521" max="11521" width="3.5703125" style="376" customWidth="1"/>
    <col min="11522" max="11522" width="45.28515625" style="376" customWidth="1"/>
    <col min="11523" max="11523" width="9.85546875" style="376" customWidth="1"/>
    <col min="11524" max="11524" width="0" style="376" hidden="1" customWidth="1"/>
    <col min="11525" max="11525" width="9.7109375" style="376" customWidth="1"/>
    <col min="11526" max="11527" width="9.85546875" style="376" customWidth="1"/>
    <col min="11528" max="11528" width="9.5703125" style="376" customWidth="1"/>
    <col min="11529" max="11529" width="9.85546875" style="376" customWidth="1"/>
    <col min="11530" max="11530" width="9.7109375" style="376" customWidth="1"/>
    <col min="11531" max="11531" width="9.5703125" style="376" customWidth="1"/>
    <col min="11532" max="11535" width="9.85546875" style="376" customWidth="1"/>
    <col min="11536" max="11537" width="0" style="376" hidden="1" customWidth="1"/>
    <col min="11538" max="11538" width="2.85546875" style="376" customWidth="1"/>
    <col min="11539" max="11539" width="9.85546875" style="376" customWidth="1"/>
    <col min="11540" max="11540" width="9.5703125" style="376" customWidth="1"/>
    <col min="11541" max="11542" width="9.7109375" style="376" customWidth="1"/>
    <col min="11543" max="11543" width="9.5703125" style="376" customWidth="1"/>
    <col min="11544" max="11544" width="10.140625" style="376" customWidth="1"/>
    <col min="11545" max="11545" width="9.5703125" style="376" customWidth="1"/>
    <col min="11546" max="11546" width="9.42578125" style="376" customWidth="1"/>
    <col min="11547" max="11547" width="9.5703125" style="376" customWidth="1"/>
    <col min="11548" max="11556" width="0" style="376" hidden="1" customWidth="1"/>
    <col min="11557" max="11776" width="9.140625" style="376"/>
    <col min="11777" max="11777" width="3.5703125" style="376" customWidth="1"/>
    <col min="11778" max="11778" width="45.28515625" style="376" customWidth="1"/>
    <col min="11779" max="11779" width="9.85546875" style="376" customWidth="1"/>
    <col min="11780" max="11780" width="0" style="376" hidden="1" customWidth="1"/>
    <col min="11781" max="11781" width="9.7109375" style="376" customWidth="1"/>
    <col min="11782" max="11783" width="9.85546875" style="376" customWidth="1"/>
    <col min="11784" max="11784" width="9.5703125" style="376" customWidth="1"/>
    <col min="11785" max="11785" width="9.85546875" style="376" customWidth="1"/>
    <col min="11786" max="11786" width="9.7109375" style="376" customWidth="1"/>
    <col min="11787" max="11787" width="9.5703125" style="376" customWidth="1"/>
    <col min="11788" max="11791" width="9.85546875" style="376" customWidth="1"/>
    <col min="11792" max="11793" width="0" style="376" hidden="1" customWidth="1"/>
    <col min="11794" max="11794" width="2.85546875" style="376" customWidth="1"/>
    <col min="11795" max="11795" width="9.85546875" style="376" customWidth="1"/>
    <col min="11796" max="11796" width="9.5703125" style="376" customWidth="1"/>
    <col min="11797" max="11798" width="9.7109375" style="376" customWidth="1"/>
    <col min="11799" max="11799" width="9.5703125" style="376" customWidth="1"/>
    <col min="11800" max="11800" width="10.140625" style="376" customWidth="1"/>
    <col min="11801" max="11801" width="9.5703125" style="376" customWidth="1"/>
    <col min="11802" max="11802" width="9.42578125" style="376" customWidth="1"/>
    <col min="11803" max="11803" width="9.5703125" style="376" customWidth="1"/>
    <col min="11804" max="11812" width="0" style="376" hidden="1" customWidth="1"/>
    <col min="11813" max="12032" width="9.140625" style="376"/>
    <col min="12033" max="12033" width="3.5703125" style="376" customWidth="1"/>
    <col min="12034" max="12034" width="45.28515625" style="376" customWidth="1"/>
    <col min="12035" max="12035" width="9.85546875" style="376" customWidth="1"/>
    <col min="12036" max="12036" width="0" style="376" hidden="1" customWidth="1"/>
    <col min="12037" max="12037" width="9.7109375" style="376" customWidth="1"/>
    <col min="12038" max="12039" width="9.85546875" style="376" customWidth="1"/>
    <col min="12040" max="12040" width="9.5703125" style="376" customWidth="1"/>
    <col min="12041" max="12041" width="9.85546875" style="376" customWidth="1"/>
    <col min="12042" max="12042" width="9.7109375" style="376" customWidth="1"/>
    <col min="12043" max="12043" width="9.5703125" style="376" customWidth="1"/>
    <col min="12044" max="12047" width="9.85546875" style="376" customWidth="1"/>
    <col min="12048" max="12049" width="0" style="376" hidden="1" customWidth="1"/>
    <col min="12050" max="12050" width="2.85546875" style="376" customWidth="1"/>
    <col min="12051" max="12051" width="9.85546875" style="376" customWidth="1"/>
    <col min="12052" max="12052" width="9.5703125" style="376" customWidth="1"/>
    <col min="12053" max="12054" width="9.7109375" style="376" customWidth="1"/>
    <col min="12055" max="12055" width="9.5703125" style="376" customWidth="1"/>
    <col min="12056" max="12056" width="10.140625" style="376" customWidth="1"/>
    <col min="12057" max="12057" width="9.5703125" style="376" customWidth="1"/>
    <col min="12058" max="12058" width="9.42578125" style="376" customWidth="1"/>
    <col min="12059" max="12059" width="9.5703125" style="376" customWidth="1"/>
    <col min="12060" max="12068" width="0" style="376" hidden="1" customWidth="1"/>
    <col min="12069" max="12288" width="9.140625" style="376"/>
    <col min="12289" max="12289" width="3.5703125" style="376" customWidth="1"/>
    <col min="12290" max="12290" width="45.28515625" style="376" customWidth="1"/>
    <col min="12291" max="12291" width="9.85546875" style="376" customWidth="1"/>
    <col min="12292" max="12292" width="0" style="376" hidden="1" customWidth="1"/>
    <col min="12293" max="12293" width="9.7109375" style="376" customWidth="1"/>
    <col min="12294" max="12295" width="9.85546875" style="376" customWidth="1"/>
    <col min="12296" max="12296" width="9.5703125" style="376" customWidth="1"/>
    <col min="12297" max="12297" width="9.85546875" style="376" customWidth="1"/>
    <col min="12298" max="12298" width="9.7109375" style="376" customWidth="1"/>
    <col min="12299" max="12299" width="9.5703125" style="376" customWidth="1"/>
    <col min="12300" max="12303" width="9.85546875" style="376" customWidth="1"/>
    <col min="12304" max="12305" width="0" style="376" hidden="1" customWidth="1"/>
    <col min="12306" max="12306" width="2.85546875" style="376" customWidth="1"/>
    <col min="12307" max="12307" width="9.85546875" style="376" customWidth="1"/>
    <col min="12308" max="12308" width="9.5703125" style="376" customWidth="1"/>
    <col min="12309" max="12310" width="9.7109375" style="376" customWidth="1"/>
    <col min="12311" max="12311" width="9.5703125" style="376" customWidth="1"/>
    <col min="12312" max="12312" width="10.140625" style="376" customWidth="1"/>
    <col min="12313" max="12313" width="9.5703125" style="376" customWidth="1"/>
    <col min="12314" max="12314" width="9.42578125" style="376" customWidth="1"/>
    <col min="12315" max="12315" width="9.5703125" style="376" customWidth="1"/>
    <col min="12316" max="12324" width="0" style="376" hidden="1" customWidth="1"/>
    <col min="12325" max="12544" width="9.140625" style="376"/>
    <col min="12545" max="12545" width="3.5703125" style="376" customWidth="1"/>
    <col min="12546" max="12546" width="45.28515625" style="376" customWidth="1"/>
    <col min="12547" max="12547" width="9.85546875" style="376" customWidth="1"/>
    <col min="12548" max="12548" width="0" style="376" hidden="1" customWidth="1"/>
    <col min="12549" max="12549" width="9.7109375" style="376" customWidth="1"/>
    <col min="12550" max="12551" width="9.85546875" style="376" customWidth="1"/>
    <col min="12552" max="12552" width="9.5703125" style="376" customWidth="1"/>
    <col min="12553" max="12553" width="9.85546875" style="376" customWidth="1"/>
    <col min="12554" max="12554" width="9.7109375" style="376" customWidth="1"/>
    <col min="12555" max="12555" width="9.5703125" style="376" customWidth="1"/>
    <col min="12556" max="12559" width="9.85546875" style="376" customWidth="1"/>
    <col min="12560" max="12561" width="0" style="376" hidden="1" customWidth="1"/>
    <col min="12562" max="12562" width="2.85546875" style="376" customWidth="1"/>
    <col min="12563" max="12563" width="9.85546875" style="376" customWidth="1"/>
    <col min="12564" max="12564" width="9.5703125" style="376" customWidth="1"/>
    <col min="12565" max="12566" width="9.7109375" style="376" customWidth="1"/>
    <col min="12567" max="12567" width="9.5703125" style="376" customWidth="1"/>
    <col min="12568" max="12568" width="10.140625" style="376" customWidth="1"/>
    <col min="12569" max="12569" width="9.5703125" style="376" customWidth="1"/>
    <col min="12570" max="12570" width="9.42578125" style="376" customWidth="1"/>
    <col min="12571" max="12571" width="9.5703125" style="376" customWidth="1"/>
    <col min="12572" max="12580" width="0" style="376" hidden="1" customWidth="1"/>
    <col min="12581" max="12800" width="9.140625" style="376"/>
    <col min="12801" max="12801" width="3.5703125" style="376" customWidth="1"/>
    <col min="12802" max="12802" width="45.28515625" style="376" customWidth="1"/>
    <col min="12803" max="12803" width="9.85546875" style="376" customWidth="1"/>
    <col min="12804" max="12804" width="0" style="376" hidden="1" customWidth="1"/>
    <col min="12805" max="12805" width="9.7109375" style="376" customWidth="1"/>
    <col min="12806" max="12807" width="9.85546875" style="376" customWidth="1"/>
    <col min="12808" max="12808" width="9.5703125" style="376" customWidth="1"/>
    <col min="12809" max="12809" width="9.85546875" style="376" customWidth="1"/>
    <col min="12810" max="12810" width="9.7109375" style="376" customWidth="1"/>
    <col min="12811" max="12811" width="9.5703125" style="376" customWidth="1"/>
    <col min="12812" max="12815" width="9.85546875" style="376" customWidth="1"/>
    <col min="12816" max="12817" width="0" style="376" hidden="1" customWidth="1"/>
    <col min="12818" max="12818" width="2.85546875" style="376" customWidth="1"/>
    <col min="12819" max="12819" width="9.85546875" style="376" customWidth="1"/>
    <col min="12820" max="12820" width="9.5703125" style="376" customWidth="1"/>
    <col min="12821" max="12822" width="9.7109375" style="376" customWidth="1"/>
    <col min="12823" max="12823" width="9.5703125" style="376" customWidth="1"/>
    <col min="12824" max="12824" width="10.140625" style="376" customWidth="1"/>
    <col min="12825" max="12825" width="9.5703125" style="376" customWidth="1"/>
    <col min="12826" max="12826" width="9.42578125" style="376" customWidth="1"/>
    <col min="12827" max="12827" width="9.5703125" style="376" customWidth="1"/>
    <col min="12828" max="12836" width="0" style="376" hidden="1" customWidth="1"/>
    <col min="12837" max="13056" width="9.140625" style="376"/>
    <col min="13057" max="13057" width="3.5703125" style="376" customWidth="1"/>
    <col min="13058" max="13058" width="45.28515625" style="376" customWidth="1"/>
    <col min="13059" max="13059" width="9.85546875" style="376" customWidth="1"/>
    <col min="13060" max="13060" width="0" style="376" hidden="1" customWidth="1"/>
    <col min="13061" max="13061" width="9.7109375" style="376" customWidth="1"/>
    <col min="13062" max="13063" width="9.85546875" style="376" customWidth="1"/>
    <col min="13064" max="13064" width="9.5703125" style="376" customWidth="1"/>
    <col min="13065" max="13065" width="9.85546875" style="376" customWidth="1"/>
    <col min="13066" max="13066" width="9.7109375" style="376" customWidth="1"/>
    <col min="13067" max="13067" width="9.5703125" style="376" customWidth="1"/>
    <col min="13068" max="13071" width="9.85546875" style="376" customWidth="1"/>
    <col min="13072" max="13073" width="0" style="376" hidden="1" customWidth="1"/>
    <col min="13074" max="13074" width="2.85546875" style="376" customWidth="1"/>
    <col min="13075" max="13075" width="9.85546875" style="376" customWidth="1"/>
    <col min="13076" max="13076" width="9.5703125" style="376" customWidth="1"/>
    <col min="13077" max="13078" width="9.7109375" style="376" customWidth="1"/>
    <col min="13079" max="13079" width="9.5703125" style="376" customWidth="1"/>
    <col min="13080" max="13080" width="10.140625" style="376" customWidth="1"/>
    <col min="13081" max="13081" width="9.5703125" style="376" customWidth="1"/>
    <col min="13082" max="13082" width="9.42578125" style="376" customWidth="1"/>
    <col min="13083" max="13083" width="9.5703125" style="376" customWidth="1"/>
    <col min="13084" max="13092" width="0" style="376" hidden="1" customWidth="1"/>
    <col min="13093" max="13312" width="9.140625" style="376"/>
    <col min="13313" max="13313" width="3.5703125" style="376" customWidth="1"/>
    <col min="13314" max="13314" width="45.28515625" style="376" customWidth="1"/>
    <col min="13315" max="13315" width="9.85546875" style="376" customWidth="1"/>
    <col min="13316" max="13316" width="0" style="376" hidden="1" customWidth="1"/>
    <col min="13317" max="13317" width="9.7109375" style="376" customWidth="1"/>
    <col min="13318" max="13319" width="9.85546875" style="376" customWidth="1"/>
    <col min="13320" max="13320" width="9.5703125" style="376" customWidth="1"/>
    <col min="13321" max="13321" width="9.85546875" style="376" customWidth="1"/>
    <col min="13322" max="13322" width="9.7109375" style="376" customWidth="1"/>
    <col min="13323" max="13323" width="9.5703125" style="376" customWidth="1"/>
    <col min="13324" max="13327" width="9.85546875" style="376" customWidth="1"/>
    <col min="13328" max="13329" width="0" style="376" hidden="1" customWidth="1"/>
    <col min="13330" max="13330" width="2.85546875" style="376" customWidth="1"/>
    <col min="13331" max="13331" width="9.85546875" style="376" customWidth="1"/>
    <col min="13332" max="13332" width="9.5703125" style="376" customWidth="1"/>
    <col min="13333" max="13334" width="9.7109375" style="376" customWidth="1"/>
    <col min="13335" max="13335" width="9.5703125" style="376" customWidth="1"/>
    <col min="13336" max="13336" width="10.140625" style="376" customWidth="1"/>
    <col min="13337" max="13337" width="9.5703125" style="376" customWidth="1"/>
    <col min="13338" max="13338" width="9.42578125" style="376" customWidth="1"/>
    <col min="13339" max="13339" width="9.5703125" style="376" customWidth="1"/>
    <col min="13340" max="13348" width="0" style="376" hidden="1" customWidth="1"/>
    <col min="13349" max="13568" width="9.140625" style="376"/>
    <col min="13569" max="13569" width="3.5703125" style="376" customWidth="1"/>
    <col min="13570" max="13570" width="45.28515625" style="376" customWidth="1"/>
    <col min="13571" max="13571" width="9.85546875" style="376" customWidth="1"/>
    <col min="13572" max="13572" width="0" style="376" hidden="1" customWidth="1"/>
    <col min="13573" max="13573" width="9.7109375" style="376" customWidth="1"/>
    <col min="13574" max="13575" width="9.85546875" style="376" customWidth="1"/>
    <col min="13576" max="13576" width="9.5703125" style="376" customWidth="1"/>
    <col min="13577" max="13577" width="9.85546875" style="376" customWidth="1"/>
    <col min="13578" max="13578" width="9.7109375" style="376" customWidth="1"/>
    <col min="13579" max="13579" width="9.5703125" style="376" customWidth="1"/>
    <col min="13580" max="13583" width="9.85546875" style="376" customWidth="1"/>
    <col min="13584" max="13585" width="0" style="376" hidden="1" customWidth="1"/>
    <col min="13586" max="13586" width="2.85546875" style="376" customWidth="1"/>
    <col min="13587" max="13587" width="9.85546875" style="376" customWidth="1"/>
    <col min="13588" max="13588" width="9.5703125" style="376" customWidth="1"/>
    <col min="13589" max="13590" width="9.7109375" style="376" customWidth="1"/>
    <col min="13591" max="13591" width="9.5703125" style="376" customWidth="1"/>
    <col min="13592" max="13592" width="10.140625" style="376" customWidth="1"/>
    <col min="13593" max="13593" width="9.5703125" style="376" customWidth="1"/>
    <col min="13594" max="13594" width="9.42578125" style="376" customWidth="1"/>
    <col min="13595" max="13595" width="9.5703125" style="376" customWidth="1"/>
    <col min="13596" max="13604" width="0" style="376" hidden="1" customWidth="1"/>
    <col min="13605" max="13824" width="9.140625" style="376"/>
    <col min="13825" max="13825" width="3.5703125" style="376" customWidth="1"/>
    <col min="13826" max="13826" width="45.28515625" style="376" customWidth="1"/>
    <col min="13827" max="13827" width="9.85546875" style="376" customWidth="1"/>
    <col min="13828" max="13828" width="0" style="376" hidden="1" customWidth="1"/>
    <col min="13829" max="13829" width="9.7109375" style="376" customWidth="1"/>
    <col min="13830" max="13831" width="9.85546875" style="376" customWidth="1"/>
    <col min="13832" max="13832" width="9.5703125" style="376" customWidth="1"/>
    <col min="13833" max="13833" width="9.85546875" style="376" customWidth="1"/>
    <col min="13834" max="13834" width="9.7109375" style="376" customWidth="1"/>
    <col min="13835" max="13835" width="9.5703125" style="376" customWidth="1"/>
    <col min="13836" max="13839" width="9.85546875" style="376" customWidth="1"/>
    <col min="13840" max="13841" width="0" style="376" hidden="1" customWidth="1"/>
    <col min="13842" max="13842" width="2.85546875" style="376" customWidth="1"/>
    <col min="13843" max="13843" width="9.85546875" style="376" customWidth="1"/>
    <col min="13844" max="13844" width="9.5703125" style="376" customWidth="1"/>
    <col min="13845" max="13846" width="9.7109375" style="376" customWidth="1"/>
    <col min="13847" max="13847" width="9.5703125" style="376" customWidth="1"/>
    <col min="13848" max="13848" width="10.140625" style="376" customWidth="1"/>
    <col min="13849" max="13849" width="9.5703125" style="376" customWidth="1"/>
    <col min="13850" max="13850" width="9.42578125" style="376" customWidth="1"/>
    <col min="13851" max="13851" width="9.5703125" style="376" customWidth="1"/>
    <col min="13852" max="13860" width="0" style="376" hidden="1" customWidth="1"/>
    <col min="13861" max="14080" width="9.140625" style="376"/>
    <col min="14081" max="14081" width="3.5703125" style="376" customWidth="1"/>
    <col min="14082" max="14082" width="45.28515625" style="376" customWidth="1"/>
    <col min="14083" max="14083" width="9.85546875" style="376" customWidth="1"/>
    <col min="14084" max="14084" width="0" style="376" hidden="1" customWidth="1"/>
    <col min="14085" max="14085" width="9.7109375" style="376" customWidth="1"/>
    <col min="14086" max="14087" width="9.85546875" style="376" customWidth="1"/>
    <col min="14088" max="14088" width="9.5703125" style="376" customWidth="1"/>
    <col min="14089" max="14089" width="9.85546875" style="376" customWidth="1"/>
    <col min="14090" max="14090" width="9.7109375" style="376" customWidth="1"/>
    <col min="14091" max="14091" width="9.5703125" style="376" customWidth="1"/>
    <col min="14092" max="14095" width="9.85546875" style="376" customWidth="1"/>
    <col min="14096" max="14097" width="0" style="376" hidden="1" customWidth="1"/>
    <col min="14098" max="14098" width="2.85546875" style="376" customWidth="1"/>
    <col min="14099" max="14099" width="9.85546875" style="376" customWidth="1"/>
    <col min="14100" max="14100" width="9.5703125" style="376" customWidth="1"/>
    <col min="14101" max="14102" width="9.7109375" style="376" customWidth="1"/>
    <col min="14103" max="14103" width="9.5703125" style="376" customWidth="1"/>
    <col min="14104" max="14104" width="10.140625" style="376" customWidth="1"/>
    <col min="14105" max="14105" width="9.5703125" style="376" customWidth="1"/>
    <col min="14106" max="14106" width="9.42578125" style="376" customWidth="1"/>
    <col min="14107" max="14107" width="9.5703125" style="376" customWidth="1"/>
    <col min="14108" max="14116" width="0" style="376" hidden="1" customWidth="1"/>
    <col min="14117" max="14336" width="9.140625" style="376"/>
    <col min="14337" max="14337" width="3.5703125" style="376" customWidth="1"/>
    <col min="14338" max="14338" width="45.28515625" style="376" customWidth="1"/>
    <col min="14339" max="14339" width="9.85546875" style="376" customWidth="1"/>
    <col min="14340" max="14340" width="0" style="376" hidden="1" customWidth="1"/>
    <col min="14341" max="14341" width="9.7109375" style="376" customWidth="1"/>
    <col min="14342" max="14343" width="9.85546875" style="376" customWidth="1"/>
    <col min="14344" max="14344" width="9.5703125" style="376" customWidth="1"/>
    <col min="14345" max="14345" width="9.85546875" style="376" customWidth="1"/>
    <col min="14346" max="14346" width="9.7109375" style="376" customWidth="1"/>
    <col min="14347" max="14347" width="9.5703125" style="376" customWidth="1"/>
    <col min="14348" max="14351" width="9.85546875" style="376" customWidth="1"/>
    <col min="14352" max="14353" width="0" style="376" hidden="1" customWidth="1"/>
    <col min="14354" max="14354" width="2.85546875" style="376" customWidth="1"/>
    <col min="14355" max="14355" width="9.85546875" style="376" customWidth="1"/>
    <col min="14356" max="14356" width="9.5703125" style="376" customWidth="1"/>
    <col min="14357" max="14358" width="9.7109375" style="376" customWidth="1"/>
    <col min="14359" max="14359" width="9.5703125" style="376" customWidth="1"/>
    <col min="14360" max="14360" width="10.140625" style="376" customWidth="1"/>
    <col min="14361" max="14361" width="9.5703125" style="376" customWidth="1"/>
    <col min="14362" max="14362" width="9.42578125" style="376" customWidth="1"/>
    <col min="14363" max="14363" width="9.5703125" style="376" customWidth="1"/>
    <col min="14364" max="14372" width="0" style="376" hidden="1" customWidth="1"/>
    <col min="14373" max="14592" width="9.140625" style="376"/>
    <col min="14593" max="14593" width="3.5703125" style="376" customWidth="1"/>
    <col min="14594" max="14594" width="45.28515625" style="376" customWidth="1"/>
    <col min="14595" max="14595" width="9.85546875" style="376" customWidth="1"/>
    <col min="14596" max="14596" width="0" style="376" hidden="1" customWidth="1"/>
    <col min="14597" max="14597" width="9.7109375" style="376" customWidth="1"/>
    <col min="14598" max="14599" width="9.85546875" style="376" customWidth="1"/>
    <col min="14600" max="14600" width="9.5703125" style="376" customWidth="1"/>
    <col min="14601" max="14601" width="9.85546875" style="376" customWidth="1"/>
    <col min="14602" max="14602" width="9.7109375" style="376" customWidth="1"/>
    <col min="14603" max="14603" width="9.5703125" style="376" customWidth="1"/>
    <col min="14604" max="14607" width="9.85546875" style="376" customWidth="1"/>
    <col min="14608" max="14609" width="0" style="376" hidden="1" customWidth="1"/>
    <col min="14610" max="14610" width="2.85546875" style="376" customWidth="1"/>
    <col min="14611" max="14611" width="9.85546875" style="376" customWidth="1"/>
    <col min="14612" max="14612" width="9.5703125" style="376" customWidth="1"/>
    <col min="14613" max="14614" width="9.7109375" style="376" customWidth="1"/>
    <col min="14615" max="14615" width="9.5703125" style="376" customWidth="1"/>
    <col min="14616" max="14616" width="10.140625" style="376" customWidth="1"/>
    <col min="14617" max="14617" width="9.5703125" style="376" customWidth="1"/>
    <col min="14618" max="14618" width="9.42578125" style="376" customWidth="1"/>
    <col min="14619" max="14619" width="9.5703125" style="376" customWidth="1"/>
    <col min="14620" max="14628" width="0" style="376" hidden="1" customWidth="1"/>
    <col min="14629" max="14848" width="9.140625" style="376"/>
    <col min="14849" max="14849" width="3.5703125" style="376" customWidth="1"/>
    <col min="14850" max="14850" width="45.28515625" style="376" customWidth="1"/>
    <col min="14851" max="14851" width="9.85546875" style="376" customWidth="1"/>
    <col min="14852" max="14852" width="0" style="376" hidden="1" customWidth="1"/>
    <col min="14853" max="14853" width="9.7109375" style="376" customWidth="1"/>
    <col min="14854" max="14855" width="9.85546875" style="376" customWidth="1"/>
    <col min="14856" max="14856" width="9.5703125" style="376" customWidth="1"/>
    <col min="14857" max="14857" width="9.85546875" style="376" customWidth="1"/>
    <col min="14858" max="14858" width="9.7109375" style="376" customWidth="1"/>
    <col min="14859" max="14859" width="9.5703125" style="376" customWidth="1"/>
    <col min="14860" max="14863" width="9.85546875" style="376" customWidth="1"/>
    <col min="14864" max="14865" width="0" style="376" hidden="1" customWidth="1"/>
    <col min="14866" max="14866" width="2.85546875" style="376" customWidth="1"/>
    <col min="14867" max="14867" width="9.85546875" style="376" customWidth="1"/>
    <col min="14868" max="14868" width="9.5703125" style="376" customWidth="1"/>
    <col min="14869" max="14870" width="9.7109375" style="376" customWidth="1"/>
    <col min="14871" max="14871" width="9.5703125" style="376" customWidth="1"/>
    <col min="14872" max="14872" width="10.140625" style="376" customWidth="1"/>
    <col min="14873" max="14873" width="9.5703125" style="376" customWidth="1"/>
    <col min="14874" max="14874" width="9.42578125" style="376" customWidth="1"/>
    <col min="14875" max="14875" width="9.5703125" style="376" customWidth="1"/>
    <col min="14876" max="14884" width="0" style="376" hidden="1" customWidth="1"/>
    <col min="14885" max="15104" width="9.140625" style="376"/>
    <col min="15105" max="15105" width="3.5703125" style="376" customWidth="1"/>
    <col min="15106" max="15106" width="45.28515625" style="376" customWidth="1"/>
    <col min="15107" max="15107" width="9.85546875" style="376" customWidth="1"/>
    <col min="15108" max="15108" width="0" style="376" hidden="1" customWidth="1"/>
    <col min="15109" max="15109" width="9.7109375" style="376" customWidth="1"/>
    <col min="15110" max="15111" width="9.85546875" style="376" customWidth="1"/>
    <col min="15112" max="15112" width="9.5703125" style="376" customWidth="1"/>
    <col min="15113" max="15113" width="9.85546875" style="376" customWidth="1"/>
    <col min="15114" max="15114" width="9.7109375" style="376" customWidth="1"/>
    <col min="15115" max="15115" width="9.5703125" style="376" customWidth="1"/>
    <col min="15116" max="15119" width="9.85546875" style="376" customWidth="1"/>
    <col min="15120" max="15121" width="0" style="376" hidden="1" customWidth="1"/>
    <col min="15122" max="15122" width="2.85546875" style="376" customWidth="1"/>
    <col min="15123" max="15123" width="9.85546875" style="376" customWidth="1"/>
    <col min="15124" max="15124" width="9.5703125" style="376" customWidth="1"/>
    <col min="15125" max="15126" width="9.7109375" style="376" customWidth="1"/>
    <col min="15127" max="15127" width="9.5703125" style="376" customWidth="1"/>
    <col min="15128" max="15128" width="10.140625" style="376" customWidth="1"/>
    <col min="15129" max="15129" width="9.5703125" style="376" customWidth="1"/>
    <col min="15130" max="15130" width="9.42578125" style="376" customWidth="1"/>
    <col min="15131" max="15131" width="9.5703125" style="376" customWidth="1"/>
    <col min="15132" max="15140" width="0" style="376" hidden="1" customWidth="1"/>
    <col min="15141" max="15360" width="9.140625" style="376"/>
    <col min="15361" max="15361" width="3.5703125" style="376" customWidth="1"/>
    <col min="15362" max="15362" width="45.28515625" style="376" customWidth="1"/>
    <col min="15363" max="15363" width="9.85546875" style="376" customWidth="1"/>
    <col min="15364" max="15364" width="0" style="376" hidden="1" customWidth="1"/>
    <col min="15365" max="15365" width="9.7109375" style="376" customWidth="1"/>
    <col min="15366" max="15367" width="9.85546875" style="376" customWidth="1"/>
    <col min="15368" max="15368" width="9.5703125" style="376" customWidth="1"/>
    <col min="15369" max="15369" width="9.85546875" style="376" customWidth="1"/>
    <col min="15370" max="15370" width="9.7109375" style="376" customWidth="1"/>
    <col min="15371" max="15371" width="9.5703125" style="376" customWidth="1"/>
    <col min="15372" max="15375" width="9.85546875" style="376" customWidth="1"/>
    <col min="15376" max="15377" width="0" style="376" hidden="1" customWidth="1"/>
    <col min="15378" max="15378" width="2.85546875" style="376" customWidth="1"/>
    <col min="15379" max="15379" width="9.85546875" style="376" customWidth="1"/>
    <col min="15380" max="15380" width="9.5703125" style="376" customWidth="1"/>
    <col min="15381" max="15382" width="9.7109375" style="376" customWidth="1"/>
    <col min="15383" max="15383" width="9.5703125" style="376" customWidth="1"/>
    <col min="15384" max="15384" width="10.140625" style="376" customWidth="1"/>
    <col min="15385" max="15385" width="9.5703125" style="376" customWidth="1"/>
    <col min="15386" max="15386" width="9.42578125" style="376" customWidth="1"/>
    <col min="15387" max="15387" width="9.5703125" style="376" customWidth="1"/>
    <col min="15388" max="15396" width="0" style="376" hidden="1" customWidth="1"/>
    <col min="15397" max="15616" width="9.140625" style="376"/>
    <col min="15617" max="15617" width="3.5703125" style="376" customWidth="1"/>
    <col min="15618" max="15618" width="45.28515625" style="376" customWidth="1"/>
    <col min="15619" max="15619" width="9.85546875" style="376" customWidth="1"/>
    <col min="15620" max="15620" width="0" style="376" hidden="1" customWidth="1"/>
    <col min="15621" max="15621" width="9.7109375" style="376" customWidth="1"/>
    <col min="15622" max="15623" width="9.85546875" style="376" customWidth="1"/>
    <col min="15624" max="15624" width="9.5703125" style="376" customWidth="1"/>
    <col min="15625" max="15625" width="9.85546875" style="376" customWidth="1"/>
    <col min="15626" max="15626" width="9.7109375" style="376" customWidth="1"/>
    <col min="15627" max="15627" width="9.5703125" style="376" customWidth="1"/>
    <col min="15628" max="15631" width="9.85546875" style="376" customWidth="1"/>
    <col min="15632" max="15633" width="0" style="376" hidden="1" customWidth="1"/>
    <col min="15634" max="15634" width="2.85546875" style="376" customWidth="1"/>
    <col min="15635" max="15635" width="9.85546875" style="376" customWidth="1"/>
    <col min="15636" max="15636" width="9.5703125" style="376" customWidth="1"/>
    <col min="15637" max="15638" width="9.7109375" style="376" customWidth="1"/>
    <col min="15639" max="15639" width="9.5703125" style="376" customWidth="1"/>
    <col min="15640" max="15640" width="10.140625" style="376" customWidth="1"/>
    <col min="15641" max="15641" width="9.5703125" style="376" customWidth="1"/>
    <col min="15642" max="15642" width="9.42578125" style="376" customWidth="1"/>
    <col min="15643" max="15643" width="9.5703125" style="376" customWidth="1"/>
    <col min="15644" max="15652" width="0" style="376" hidden="1" customWidth="1"/>
    <col min="15653" max="15872" width="9.140625" style="376"/>
    <col min="15873" max="15873" width="3.5703125" style="376" customWidth="1"/>
    <col min="15874" max="15874" width="45.28515625" style="376" customWidth="1"/>
    <col min="15875" max="15875" width="9.85546875" style="376" customWidth="1"/>
    <col min="15876" max="15876" width="0" style="376" hidden="1" customWidth="1"/>
    <col min="15877" max="15877" width="9.7109375" style="376" customWidth="1"/>
    <col min="15878" max="15879" width="9.85546875" style="376" customWidth="1"/>
    <col min="15880" max="15880" width="9.5703125" style="376" customWidth="1"/>
    <col min="15881" max="15881" width="9.85546875" style="376" customWidth="1"/>
    <col min="15882" max="15882" width="9.7109375" style="376" customWidth="1"/>
    <col min="15883" max="15883" width="9.5703125" style="376" customWidth="1"/>
    <col min="15884" max="15887" width="9.85546875" style="376" customWidth="1"/>
    <col min="15888" max="15889" width="0" style="376" hidden="1" customWidth="1"/>
    <col min="15890" max="15890" width="2.85546875" style="376" customWidth="1"/>
    <col min="15891" max="15891" width="9.85546875" style="376" customWidth="1"/>
    <col min="15892" max="15892" width="9.5703125" style="376" customWidth="1"/>
    <col min="15893" max="15894" width="9.7109375" style="376" customWidth="1"/>
    <col min="15895" max="15895" width="9.5703125" style="376" customWidth="1"/>
    <col min="15896" max="15896" width="10.140625" style="376" customWidth="1"/>
    <col min="15897" max="15897" width="9.5703125" style="376" customWidth="1"/>
    <col min="15898" max="15898" width="9.42578125" style="376" customWidth="1"/>
    <col min="15899" max="15899" width="9.5703125" style="376" customWidth="1"/>
    <col min="15900" max="15908" width="0" style="376" hidden="1" customWidth="1"/>
    <col min="15909" max="16128" width="9.140625" style="376"/>
    <col min="16129" max="16129" width="3.5703125" style="376" customWidth="1"/>
    <col min="16130" max="16130" width="45.28515625" style="376" customWidth="1"/>
    <col min="16131" max="16131" width="9.85546875" style="376" customWidth="1"/>
    <col min="16132" max="16132" width="0" style="376" hidden="1" customWidth="1"/>
    <col min="16133" max="16133" width="9.7109375" style="376" customWidth="1"/>
    <col min="16134" max="16135" width="9.85546875" style="376" customWidth="1"/>
    <col min="16136" max="16136" width="9.5703125" style="376" customWidth="1"/>
    <col min="16137" max="16137" width="9.85546875" style="376" customWidth="1"/>
    <col min="16138" max="16138" width="9.7109375" style="376" customWidth="1"/>
    <col min="16139" max="16139" width="9.5703125" style="376" customWidth="1"/>
    <col min="16140" max="16143" width="9.85546875" style="376" customWidth="1"/>
    <col min="16144" max="16145" width="0" style="376" hidden="1" customWidth="1"/>
    <col min="16146" max="16146" width="2.85546875" style="376" customWidth="1"/>
    <col min="16147" max="16147" width="9.85546875" style="376" customWidth="1"/>
    <col min="16148" max="16148" width="9.5703125" style="376" customWidth="1"/>
    <col min="16149" max="16150" width="9.7109375" style="376" customWidth="1"/>
    <col min="16151" max="16151" width="9.5703125" style="376" customWidth="1"/>
    <col min="16152" max="16152" width="10.140625" style="376" customWidth="1"/>
    <col min="16153" max="16153" width="9.5703125" style="376" customWidth="1"/>
    <col min="16154" max="16154" width="9.42578125" style="376" customWidth="1"/>
    <col min="16155" max="16155" width="9.5703125" style="376" customWidth="1"/>
    <col min="16156" max="16164" width="0" style="376" hidden="1" customWidth="1"/>
    <col min="16165" max="16384" width="9.140625" style="376"/>
  </cols>
  <sheetData>
    <row r="2" spans="2:36" ht="21">
      <c r="B2" s="458" t="s">
        <v>1099</v>
      </c>
      <c r="C2" s="458"/>
      <c r="D2" s="458"/>
      <c r="E2" s="458"/>
      <c r="F2" s="458"/>
      <c r="G2" s="458"/>
      <c r="H2" s="458"/>
      <c r="I2" s="458"/>
      <c r="J2" s="458"/>
      <c r="K2" s="458"/>
      <c r="L2" s="458"/>
      <c r="M2" s="458"/>
      <c r="N2" s="458"/>
      <c r="O2" s="458"/>
      <c r="P2" s="458"/>
      <c r="Q2" s="458"/>
      <c r="R2" s="458"/>
      <c r="S2" s="458"/>
      <c r="T2" s="458"/>
      <c r="U2" s="458"/>
      <c r="V2" s="458"/>
      <c r="W2" s="458"/>
      <c r="X2" s="458"/>
      <c r="Y2" s="458"/>
      <c r="Z2" s="458"/>
      <c r="AA2" s="458"/>
    </row>
    <row r="3" spans="2:36" ht="15" customHeight="1">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row>
    <row r="6" spans="2:36">
      <c r="C6" s="459" t="s">
        <v>1186</v>
      </c>
      <c r="D6" s="459"/>
      <c r="E6" s="459"/>
      <c r="F6" s="459"/>
      <c r="G6" s="459"/>
      <c r="H6" s="459"/>
      <c r="I6" s="459"/>
      <c r="J6" s="459"/>
      <c r="K6" s="459"/>
      <c r="L6" s="459"/>
      <c r="M6" s="459"/>
      <c r="N6" s="459"/>
      <c r="O6" s="459"/>
      <c r="P6" s="378"/>
      <c r="Q6" s="378"/>
      <c r="S6" s="459" t="s">
        <v>1187</v>
      </c>
      <c r="T6" s="459"/>
      <c r="U6" s="459"/>
      <c r="V6" s="459"/>
      <c r="W6" s="459"/>
      <c r="X6" s="459"/>
      <c r="Y6" s="459"/>
      <c r="Z6" s="459"/>
      <c r="AA6" s="459"/>
    </row>
    <row r="8" spans="2:36" ht="48" customHeight="1">
      <c r="B8" s="380" t="s">
        <v>1100</v>
      </c>
      <c r="C8" s="381" t="s">
        <v>1101</v>
      </c>
      <c r="D8" s="382" t="s">
        <v>1188</v>
      </c>
      <c r="E8" s="382" t="s">
        <v>1102</v>
      </c>
      <c r="F8" s="382" t="s">
        <v>1103</v>
      </c>
      <c r="G8" s="382" t="s">
        <v>1104</v>
      </c>
      <c r="H8" s="382" t="s">
        <v>1105</v>
      </c>
      <c r="I8" s="382" t="s">
        <v>1106</v>
      </c>
      <c r="J8" s="382" t="s">
        <v>1107</v>
      </c>
      <c r="K8" s="382" t="s">
        <v>1108</v>
      </c>
      <c r="L8" s="382" t="s">
        <v>1109</v>
      </c>
      <c r="M8" s="382" t="s">
        <v>1110</v>
      </c>
      <c r="N8" s="382" t="s">
        <v>1111</v>
      </c>
      <c r="O8" s="383" t="s">
        <v>1112</v>
      </c>
      <c r="P8" s="384" t="s">
        <v>1112</v>
      </c>
      <c r="Q8" s="385" t="s">
        <v>1189</v>
      </c>
      <c r="S8" s="381" t="s">
        <v>1113</v>
      </c>
      <c r="T8" s="382" t="s">
        <v>1114</v>
      </c>
      <c r="U8" s="382" t="s">
        <v>1115</v>
      </c>
      <c r="V8" s="382" t="s">
        <v>1116</v>
      </c>
      <c r="W8" s="382" t="s">
        <v>1117</v>
      </c>
      <c r="X8" s="382" t="s">
        <v>1110</v>
      </c>
      <c r="Y8" s="382" t="s">
        <v>1118</v>
      </c>
      <c r="Z8" s="382" t="s">
        <v>162</v>
      </c>
      <c r="AA8" s="383" t="s">
        <v>1119</v>
      </c>
    </row>
    <row r="9" spans="2:36">
      <c r="B9" s="386" t="s">
        <v>1120</v>
      </c>
      <c r="C9" s="387"/>
      <c r="D9" s="387"/>
      <c r="E9" s="387"/>
      <c r="F9" s="387"/>
      <c r="G9" s="387"/>
      <c r="H9" s="387"/>
      <c r="I9" s="387"/>
      <c r="J9" s="387"/>
      <c r="K9" s="387"/>
      <c r="L9" s="387"/>
      <c r="M9" s="387"/>
      <c r="N9" s="387"/>
      <c r="O9" s="387"/>
      <c r="P9" s="388"/>
      <c r="Q9" s="388"/>
      <c r="R9" s="389"/>
      <c r="S9" s="387"/>
      <c r="T9" s="387"/>
      <c r="U9" s="387"/>
      <c r="V9" s="387"/>
      <c r="W9" s="387"/>
      <c r="X9" s="387"/>
      <c r="Y9" s="387"/>
      <c r="Z9" s="387"/>
      <c r="AA9" s="390"/>
      <c r="AD9" s="391" t="s">
        <v>57</v>
      </c>
      <c r="AE9" s="391" t="s">
        <v>1190</v>
      </c>
      <c r="AF9" s="391" t="s">
        <v>1191</v>
      </c>
      <c r="AG9" s="391" t="s">
        <v>1192</v>
      </c>
      <c r="AI9" s="391" t="s">
        <v>1190</v>
      </c>
      <c r="AJ9" s="391" t="s">
        <v>1192</v>
      </c>
    </row>
    <row r="10" spans="2:36">
      <c r="B10" s="392" t="s">
        <v>1121</v>
      </c>
      <c r="C10" s="387">
        <f>629.1-E10-G10-N10</f>
        <v>627.99999999999989</v>
      </c>
      <c r="D10" s="387"/>
      <c r="E10" s="387">
        <f>1-0.8</f>
        <v>0.19999999999999996</v>
      </c>
      <c r="F10" s="387"/>
      <c r="G10" s="387">
        <v>0.2</v>
      </c>
      <c r="H10" s="387"/>
      <c r="I10" s="387"/>
      <c r="J10" s="387"/>
      <c r="K10" s="387"/>
      <c r="L10" s="387"/>
      <c r="M10" s="387"/>
      <c r="N10" s="387">
        <f>-0.1+0.8</f>
        <v>0.70000000000000007</v>
      </c>
      <c r="O10" s="387">
        <f>SUM(C10:N10)</f>
        <v>629.1</v>
      </c>
      <c r="P10" s="393"/>
      <c r="Q10" s="393">
        <f t="shared" ref="Q10:Q39" si="0">O10-P10</f>
        <v>629.1</v>
      </c>
      <c r="R10" s="389"/>
      <c r="S10" s="387"/>
      <c r="T10" s="387"/>
      <c r="U10" s="387">
        <f>29.9+0.3+0.7</f>
        <v>30.9</v>
      </c>
      <c r="V10" s="387">
        <v>-2.2999999999999998</v>
      </c>
      <c r="W10" s="387"/>
      <c r="X10" s="387"/>
      <c r="Y10" s="387"/>
      <c r="Z10" s="387"/>
      <c r="AA10" s="390">
        <f>SUM(O10,S10:Z10)</f>
        <v>657.7</v>
      </c>
      <c r="AC10" s="394" t="s">
        <v>1193</v>
      </c>
      <c r="AD10" s="395">
        <v>39630</v>
      </c>
      <c r="AE10" s="396">
        <f>$AD$14-AD10+1</f>
        <v>184</v>
      </c>
      <c r="AF10" s="397">
        <v>3040019487</v>
      </c>
      <c r="AG10" s="397">
        <f>AF10*AE10/184</f>
        <v>3040019487</v>
      </c>
      <c r="AI10" s="396">
        <f>AE10</f>
        <v>184</v>
      </c>
      <c r="AJ10" s="397">
        <f>AF10*AI10/184</f>
        <v>3040019487</v>
      </c>
    </row>
    <row r="11" spans="2:36">
      <c r="B11" s="392" t="s">
        <v>1122</v>
      </c>
      <c r="C11" s="387"/>
      <c r="D11" s="387"/>
      <c r="E11" s="387">
        <v>3.4</v>
      </c>
      <c r="F11" s="387"/>
      <c r="G11" s="387"/>
      <c r="H11" s="387"/>
      <c r="I11" s="387"/>
      <c r="J11" s="387"/>
      <c r="K11" s="387"/>
      <c r="L11" s="387"/>
      <c r="M11" s="387"/>
      <c r="N11" s="387"/>
      <c r="O11" s="387">
        <f>SUM(C11:N11)</f>
        <v>3.4</v>
      </c>
      <c r="P11" s="393"/>
      <c r="Q11" s="393">
        <f t="shared" si="0"/>
        <v>3.4</v>
      </c>
      <c r="R11" s="389"/>
      <c r="S11" s="387"/>
      <c r="T11" s="387"/>
      <c r="U11" s="387"/>
      <c r="V11" s="387"/>
      <c r="W11" s="387"/>
      <c r="X11" s="387"/>
      <c r="Y11" s="387"/>
      <c r="Z11" s="387"/>
      <c r="AA11" s="390">
        <f>SUM(O11,S11:Z11)</f>
        <v>3.4</v>
      </c>
      <c r="AC11" s="398"/>
      <c r="AD11" s="399"/>
      <c r="AE11" s="400"/>
      <c r="AF11" s="401"/>
      <c r="AG11" s="401"/>
      <c r="AI11" s="400"/>
      <c r="AJ11" s="401"/>
    </row>
    <row r="12" spans="2:36">
      <c r="B12" s="402" t="s">
        <v>1123</v>
      </c>
      <c r="C12" s="387"/>
      <c r="D12" s="387"/>
      <c r="E12" s="387">
        <f>50.7-N12</f>
        <v>87.7</v>
      </c>
      <c r="F12" s="387"/>
      <c r="G12" s="387"/>
      <c r="H12" s="387"/>
      <c r="I12" s="387"/>
      <c r="J12" s="387"/>
      <c r="K12" s="387"/>
      <c r="L12" s="387"/>
      <c r="M12" s="387"/>
      <c r="N12" s="387">
        <f>-18.6-0.8-10.2-0.8-0.9-4.3-1.4</f>
        <v>-37</v>
      </c>
      <c r="O12" s="387">
        <f>SUM(C12:N12)</f>
        <v>50.7</v>
      </c>
      <c r="P12" s="393"/>
      <c r="Q12" s="393">
        <f t="shared" si="0"/>
        <v>50.7</v>
      </c>
      <c r="R12" s="389"/>
      <c r="S12" s="387"/>
      <c r="T12" s="387"/>
      <c r="U12" s="387"/>
      <c r="V12" s="387"/>
      <c r="W12" s="387"/>
      <c r="X12" s="387"/>
      <c r="Y12" s="387"/>
      <c r="Z12" s="387"/>
      <c r="AA12" s="390">
        <f>SUM(O12,S12:Z12)</f>
        <v>50.7</v>
      </c>
      <c r="AC12" s="398" t="s">
        <v>1194</v>
      </c>
      <c r="AD12" s="399">
        <v>39689</v>
      </c>
      <c r="AE12" s="400">
        <f>$AD$14-AD12+1</f>
        <v>125</v>
      </c>
      <c r="AF12" s="401">
        <v>45087887</v>
      </c>
      <c r="AG12" s="401">
        <f>AF12*AE12/184</f>
        <v>30630358.016304348</v>
      </c>
      <c r="AI12" s="400">
        <f>AI10</f>
        <v>184</v>
      </c>
      <c r="AJ12" s="401">
        <f>AF12*AI12/184</f>
        <v>45087887</v>
      </c>
    </row>
    <row r="13" spans="2:36">
      <c r="B13" s="402" t="s">
        <v>1124</v>
      </c>
      <c r="C13" s="387"/>
      <c r="D13" s="387"/>
      <c r="E13" s="387"/>
      <c r="F13" s="387"/>
      <c r="G13" s="387"/>
      <c r="H13" s="387">
        <v>1.5</v>
      </c>
      <c r="I13" s="387"/>
      <c r="J13" s="387"/>
      <c r="K13" s="387"/>
      <c r="L13" s="387"/>
      <c r="M13" s="387"/>
      <c r="N13" s="387"/>
      <c r="O13" s="387">
        <v>1.5</v>
      </c>
      <c r="P13" s="393"/>
      <c r="Q13" s="393">
        <f t="shared" si="0"/>
        <v>1.5</v>
      </c>
      <c r="R13" s="389"/>
      <c r="S13" s="387"/>
      <c r="T13" s="387"/>
      <c r="U13" s="387"/>
      <c r="V13" s="387"/>
      <c r="W13" s="387"/>
      <c r="X13" s="387"/>
      <c r="Y13" s="387"/>
      <c r="Z13" s="387">
        <v>-1.5</v>
      </c>
      <c r="AA13" s="390">
        <f>SUM(O13,S13:Z13)</f>
        <v>0</v>
      </c>
      <c r="AC13" s="398" t="s">
        <v>1195</v>
      </c>
      <c r="AD13" s="399">
        <v>39792</v>
      </c>
      <c r="AE13" s="400">
        <f>$AD$14-AD13+1</f>
        <v>22</v>
      </c>
      <c r="AF13" s="401">
        <v>391705664</v>
      </c>
      <c r="AG13" s="401">
        <f>AF13*AE13/184</f>
        <v>46834372.869565219</v>
      </c>
      <c r="AI13" s="400">
        <f>AE13</f>
        <v>22</v>
      </c>
      <c r="AJ13" s="401">
        <f>AF13*AI13/184</f>
        <v>46834372.869565219</v>
      </c>
    </row>
    <row r="14" spans="2:36">
      <c r="B14" s="403" t="s">
        <v>1125</v>
      </c>
      <c r="C14" s="404">
        <f>SUM(C10:C13)</f>
        <v>627.99999999999989</v>
      </c>
      <c r="D14" s="404">
        <f t="shared" ref="D14:N14" si="1">SUM(D10:D13)</f>
        <v>0</v>
      </c>
      <c r="E14" s="404">
        <f t="shared" si="1"/>
        <v>91.3</v>
      </c>
      <c r="F14" s="404">
        <f t="shared" si="1"/>
        <v>0</v>
      </c>
      <c r="G14" s="404">
        <f t="shared" si="1"/>
        <v>0.2</v>
      </c>
      <c r="H14" s="404">
        <f t="shared" si="1"/>
        <v>1.5</v>
      </c>
      <c r="I14" s="404">
        <f t="shared" si="1"/>
        <v>0</v>
      </c>
      <c r="J14" s="404">
        <f t="shared" si="1"/>
        <v>0</v>
      </c>
      <c r="K14" s="404">
        <f t="shared" si="1"/>
        <v>0</v>
      </c>
      <c r="L14" s="404">
        <f t="shared" si="1"/>
        <v>0</v>
      </c>
      <c r="M14" s="404">
        <f t="shared" si="1"/>
        <v>0</v>
      </c>
      <c r="N14" s="404">
        <f t="shared" si="1"/>
        <v>-36.299999999999997</v>
      </c>
      <c r="O14" s="404">
        <f>SUM(O10:O13)</f>
        <v>684.7</v>
      </c>
      <c r="P14" s="405"/>
      <c r="Q14" s="405">
        <f t="shared" si="0"/>
        <v>684.7</v>
      </c>
      <c r="R14" s="389"/>
      <c r="S14" s="404"/>
      <c r="T14" s="404"/>
      <c r="U14" s="404"/>
      <c r="V14" s="404"/>
      <c r="W14" s="404"/>
      <c r="X14" s="404"/>
      <c r="Y14" s="404"/>
      <c r="Z14" s="404"/>
      <c r="AA14" s="404">
        <f>SUM(AA10:AA13)</f>
        <v>711.80000000000007</v>
      </c>
      <c r="AC14" s="406" t="s">
        <v>1196</v>
      </c>
      <c r="AD14" s="407">
        <v>39813</v>
      </c>
      <c r="AE14" s="408"/>
      <c r="AF14" s="409">
        <f>SUM(AF10:AF13)</f>
        <v>3476813038</v>
      </c>
      <c r="AG14" s="409">
        <f>SUM(AG10:AG13)</f>
        <v>3117484217.8858695</v>
      </c>
      <c r="AI14" s="408"/>
      <c r="AJ14" s="409">
        <f>SUM(AJ8:AJ13)</f>
        <v>3131941746.869565</v>
      </c>
    </row>
    <row r="15" spans="2:36">
      <c r="B15" s="402" t="s">
        <v>1126</v>
      </c>
      <c r="C15" s="387"/>
      <c r="D15" s="387"/>
      <c r="E15" s="387"/>
      <c r="F15" s="387"/>
      <c r="G15" s="387"/>
      <c r="H15" s="387"/>
      <c r="I15" s="387"/>
      <c r="J15" s="387"/>
      <c r="K15" s="387"/>
      <c r="L15" s="387">
        <v>2.6</v>
      </c>
      <c r="M15" s="387"/>
      <c r="N15" s="387"/>
      <c r="O15" s="387">
        <f t="shared" ref="O15:O20" si="2">SUM(C15:N15)</f>
        <v>2.6</v>
      </c>
      <c r="P15" s="393"/>
      <c r="Q15" s="393">
        <f t="shared" si="0"/>
        <v>2.6</v>
      </c>
      <c r="R15" s="389"/>
      <c r="S15" s="387"/>
      <c r="T15" s="387">
        <v>-2.6</v>
      </c>
      <c r="U15" s="387"/>
      <c r="V15" s="387"/>
      <c r="W15" s="387"/>
      <c r="X15" s="387"/>
      <c r="Y15" s="387"/>
      <c r="Z15" s="387"/>
      <c r="AA15" s="390">
        <f t="shared" ref="AA15:AA20" si="3">SUM(O15,S15:Z15)</f>
        <v>0</v>
      </c>
    </row>
    <row r="16" spans="2:36">
      <c r="B16" s="402" t="s">
        <v>1127</v>
      </c>
      <c r="C16" s="387"/>
      <c r="D16" s="387"/>
      <c r="E16" s="387"/>
      <c r="F16" s="387"/>
      <c r="G16" s="387">
        <v>0.5</v>
      </c>
      <c r="H16" s="387"/>
      <c r="I16" s="387"/>
      <c r="J16" s="387"/>
      <c r="K16" s="387"/>
      <c r="L16" s="387"/>
      <c r="M16" s="387"/>
      <c r="N16" s="387"/>
      <c r="O16" s="387">
        <f t="shared" si="2"/>
        <v>0.5</v>
      </c>
      <c r="P16" s="393"/>
      <c r="Q16" s="393">
        <f t="shared" si="0"/>
        <v>0.5</v>
      </c>
      <c r="R16" s="389"/>
      <c r="S16" s="387"/>
      <c r="T16" s="387"/>
      <c r="U16" s="387"/>
      <c r="V16" s="387"/>
      <c r="W16" s="387"/>
      <c r="X16" s="387"/>
      <c r="Y16" s="387"/>
      <c r="Z16" s="387"/>
      <c r="AA16" s="390">
        <f t="shared" si="3"/>
        <v>0.5</v>
      </c>
    </row>
    <row r="17" spans="2:36" ht="30">
      <c r="B17" s="402" t="s">
        <v>1128</v>
      </c>
      <c r="C17" s="387">
        <v>0.5</v>
      </c>
      <c r="D17" s="387"/>
      <c r="E17" s="387"/>
      <c r="F17" s="387"/>
      <c r="G17" s="387"/>
      <c r="H17" s="387"/>
      <c r="I17" s="387"/>
      <c r="J17" s="387"/>
      <c r="K17" s="387"/>
      <c r="L17" s="387">
        <v>33.6</v>
      </c>
      <c r="M17" s="387"/>
      <c r="N17" s="387"/>
      <c r="O17" s="387">
        <f t="shared" si="2"/>
        <v>34.1</v>
      </c>
      <c r="P17" s="393"/>
      <c r="Q17" s="393">
        <f t="shared" si="0"/>
        <v>34.1</v>
      </c>
      <c r="R17" s="389"/>
      <c r="S17" s="387">
        <v>-33.6</v>
      </c>
      <c r="T17" s="387"/>
      <c r="U17" s="387"/>
      <c r="V17" s="387"/>
      <c r="W17" s="387"/>
      <c r="X17" s="387"/>
      <c r="Y17" s="387"/>
      <c r="Z17" s="387"/>
      <c r="AA17" s="390">
        <f t="shared" si="3"/>
        <v>0.5</v>
      </c>
    </row>
    <row r="18" spans="2:36" ht="15" customHeight="1">
      <c r="B18" s="402" t="s">
        <v>1129</v>
      </c>
      <c r="C18" s="387"/>
      <c r="D18" s="387"/>
      <c r="E18" s="387"/>
      <c r="F18" s="387"/>
      <c r="G18" s="387"/>
      <c r="H18" s="387"/>
      <c r="I18" s="387"/>
      <c r="J18" s="387"/>
      <c r="K18" s="387"/>
      <c r="L18" s="387">
        <v>148.4</v>
      </c>
      <c r="M18" s="387"/>
      <c r="N18" s="387"/>
      <c r="O18" s="387">
        <f t="shared" si="2"/>
        <v>148.4</v>
      </c>
      <c r="P18" s="393"/>
      <c r="Q18" s="393">
        <f t="shared" si="0"/>
        <v>148.4</v>
      </c>
      <c r="R18" s="389"/>
      <c r="S18" s="387">
        <v>-148.4</v>
      </c>
      <c r="T18" s="387"/>
      <c r="U18" s="387"/>
      <c r="V18" s="387"/>
      <c r="W18" s="387"/>
      <c r="X18" s="387"/>
      <c r="Y18" s="387"/>
      <c r="Z18" s="387"/>
      <c r="AA18" s="390">
        <f t="shared" si="3"/>
        <v>0</v>
      </c>
      <c r="AC18" s="406" t="s">
        <v>1196</v>
      </c>
      <c r="AD18" s="410">
        <v>39994</v>
      </c>
      <c r="AE18" s="411"/>
      <c r="AF18" s="412">
        <f>SUM(AF21:AF26)</f>
        <v>4700841666</v>
      </c>
      <c r="AG18" s="412">
        <f>SUM(AG21:AG26)</f>
        <v>3677853714.6979189</v>
      </c>
      <c r="AI18" s="411"/>
      <c r="AJ18" s="412">
        <f>SUM(AJ21:AJ26)</f>
        <v>3889549394.5745854</v>
      </c>
    </row>
    <row r="19" spans="2:36">
      <c r="B19" s="402" t="s">
        <v>1130</v>
      </c>
      <c r="C19" s="387"/>
      <c r="D19" s="387"/>
      <c r="E19" s="387"/>
      <c r="F19" s="387"/>
      <c r="G19" s="387"/>
      <c r="H19" s="387"/>
      <c r="I19" s="387"/>
      <c r="J19" s="387"/>
      <c r="K19" s="387"/>
      <c r="L19" s="387"/>
      <c r="M19" s="387">
        <v>7.1</v>
      </c>
      <c r="N19" s="387"/>
      <c r="O19" s="387">
        <f t="shared" si="2"/>
        <v>7.1</v>
      </c>
      <c r="P19" s="393"/>
      <c r="Q19" s="393">
        <f t="shared" si="0"/>
        <v>7.1</v>
      </c>
      <c r="R19" s="389"/>
      <c r="S19" s="387"/>
      <c r="T19" s="387"/>
      <c r="U19" s="387"/>
      <c r="V19" s="387"/>
      <c r="W19" s="387"/>
      <c r="X19" s="387">
        <v>-7.1</v>
      </c>
      <c r="Y19" s="387"/>
      <c r="Z19" s="387"/>
      <c r="AA19" s="390">
        <f t="shared" si="3"/>
        <v>0</v>
      </c>
    </row>
    <row r="20" spans="2:36">
      <c r="B20" s="413" t="s">
        <v>1131</v>
      </c>
      <c r="C20" s="387"/>
      <c r="D20" s="387"/>
      <c r="E20" s="387"/>
      <c r="F20" s="387"/>
      <c r="G20" s="387">
        <v>0.7</v>
      </c>
      <c r="H20" s="387"/>
      <c r="I20" s="387"/>
      <c r="J20" s="387"/>
      <c r="K20" s="387"/>
      <c r="L20" s="387"/>
      <c r="M20" s="387"/>
      <c r="N20" s="387"/>
      <c r="O20" s="387">
        <f t="shared" si="2"/>
        <v>0.7</v>
      </c>
      <c r="P20" s="393"/>
      <c r="Q20" s="393">
        <f t="shared" si="0"/>
        <v>0.7</v>
      </c>
      <c r="R20" s="389"/>
      <c r="S20" s="387"/>
      <c r="T20" s="387"/>
      <c r="U20" s="387"/>
      <c r="V20" s="387"/>
      <c r="W20" s="387"/>
      <c r="X20" s="387"/>
      <c r="Y20" s="387"/>
      <c r="Z20" s="387"/>
      <c r="AA20" s="390">
        <f t="shared" si="3"/>
        <v>0.7</v>
      </c>
      <c r="AD20" s="391" t="s">
        <v>57</v>
      </c>
      <c r="AE20" s="391" t="s">
        <v>1190</v>
      </c>
      <c r="AF20" s="391" t="s">
        <v>1191</v>
      </c>
      <c r="AG20" s="391" t="s">
        <v>1192</v>
      </c>
      <c r="AI20" s="391" t="s">
        <v>1190</v>
      </c>
      <c r="AJ20" s="391" t="s">
        <v>1192</v>
      </c>
    </row>
    <row r="21" spans="2:36">
      <c r="B21" s="414" t="s">
        <v>1132</v>
      </c>
      <c r="C21" s="404">
        <f>SUM(C14:C20)</f>
        <v>628.49999999999989</v>
      </c>
      <c r="D21" s="404">
        <f t="shared" ref="D21:M21" si="4">SUM(D14:D20)</f>
        <v>0</v>
      </c>
      <c r="E21" s="404">
        <f t="shared" si="4"/>
        <v>91.3</v>
      </c>
      <c r="F21" s="404">
        <f t="shared" si="4"/>
        <v>0</v>
      </c>
      <c r="G21" s="404">
        <f t="shared" si="4"/>
        <v>1.4</v>
      </c>
      <c r="H21" s="404">
        <f t="shared" si="4"/>
        <v>1.5</v>
      </c>
      <c r="I21" s="404">
        <f t="shared" si="4"/>
        <v>0</v>
      </c>
      <c r="J21" s="404">
        <f t="shared" si="4"/>
        <v>0</v>
      </c>
      <c r="K21" s="404">
        <f t="shared" si="4"/>
        <v>0</v>
      </c>
      <c r="L21" s="404">
        <f t="shared" si="4"/>
        <v>184.60000000000002</v>
      </c>
      <c r="M21" s="404">
        <f t="shared" si="4"/>
        <v>7.1</v>
      </c>
      <c r="N21" s="404">
        <f>SUM(N14:N20)</f>
        <v>-36.299999999999997</v>
      </c>
      <c r="O21" s="404">
        <f>SUM(O14:O20)</f>
        <v>878.10000000000014</v>
      </c>
      <c r="P21" s="405"/>
      <c r="Q21" s="405">
        <f t="shared" si="0"/>
        <v>878.10000000000014</v>
      </c>
      <c r="R21" s="389"/>
      <c r="S21" s="404"/>
      <c r="T21" s="404"/>
      <c r="U21" s="404"/>
      <c r="V21" s="404"/>
      <c r="W21" s="404"/>
      <c r="X21" s="404"/>
      <c r="Y21" s="404"/>
      <c r="Z21" s="404"/>
      <c r="AA21" s="404">
        <f>SUM(AA14:AA20)</f>
        <v>713.50000000000011</v>
      </c>
      <c r="AC21" s="394" t="s">
        <v>1193</v>
      </c>
      <c r="AD21" s="395">
        <v>39814</v>
      </c>
      <c r="AE21" s="396">
        <f>$AD$18-AD21+1</f>
        <v>181</v>
      </c>
      <c r="AF21" s="397">
        <f>AF14</f>
        <v>3476813038</v>
      </c>
      <c r="AG21" s="397">
        <f>AF21*AE21/181</f>
        <v>3476813038</v>
      </c>
      <c r="AI21" s="396">
        <f>AE21</f>
        <v>181</v>
      </c>
      <c r="AJ21" s="397">
        <f>AF21*AI21/181</f>
        <v>3476813038</v>
      </c>
    </row>
    <row r="22" spans="2:36">
      <c r="B22" s="415" t="s">
        <v>1133</v>
      </c>
      <c r="C22" s="416"/>
      <c r="D22" s="416"/>
      <c r="E22" s="416"/>
      <c r="F22" s="416"/>
      <c r="G22" s="416"/>
      <c r="H22" s="416"/>
      <c r="I22" s="416"/>
      <c r="J22" s="416"/>
      <c r="K22" s="416"/>
      <c r="L22" s="416"/>
      <c r="M22" s="416"/>
      <c r="N22" s="416"/>
      <c r="O22" s="416"/>
      <c r="P22" s="417"/>
      <c r="Q22" s="417"/>
      <c r="R22" s="389"/>
      <c r="S22" s="416"/>
      <c r="T22" s="416"/>
      <c r="U22" s="416"/>
      <c r="V22" s="416"/>
      <c r="W22" s="416"/>
      <c r="X22" s="416"/>
      <c r="Y22" s="416"/>
      <c r="Z22" s="416"/>
      <c r="AA22" s="416"/>
      <c r="AC22" s="398" t="s">
        <v>1197</v>
      </c>
      <c r="AD22" s="399">
        <v>39850</v>
      </c>
      <c r="AE22" s="400">
        <f>$AD$18-AD22+1</f>
        <v>145</v>
      </c>
      <c r="AF22" s="401">
        <v>16386998</v>
      </c>
      <c r="AG22" s="401">
        <f>AF22*AE22/181</f>
        <v>13127705.580110498</v>
      </c>
      <c r="AI22" s="400">
        <f>AI21</f>
        <v>181</v>
      </c>
      <c r="AJ22" s="401">
        <f>AF22*AI22/181</f>
        <v>16386998</v>
      </c>
    </row>
    <row r="23" spans="2:36">
      <c r="B23" s="402" t="s">
        <v>1134</v>
      </c>
      <c r="C23" s="387">
        <f>-151.9-E23-N23</f>
        <v>-161.30000000000001</v>
      </c>
      <c r="D23" s="387"/>
      <c r="E23" s="387">
        <f>-0.8+0.8</f>
        <v>0</v>
      </c>
      <c r="F23" s="387"/>
      <c r="G23" s="387"/>
      <c r="H23" s="387"/>
      <c r="I23" s="387"/>
      <c r="J23" s="387"/>
      <c r="K23" s="387"/>
      <c r="L23" s="387"/>
      <c r="M23" s="387"/>
      <c r="N23" s="387">
        <f>10.2-0.8</f>
        <v>9.3999999999999986</v>
      </c>
      <c r="O23" s="387">
        <v>-151.9</v>
      </c>
      <c r="P23" s="393"/>
      <c r="Q23" s="393">
        <f t="shared" si="0"/>
        <v>-151.9</v>
      </c>
      <c r="R23" s="389"/>
      <c r="S23" s="387"/>
      <c r="T23" s="387"/>
      <c r="U23" s="387"/>
      <c r="V23" s="387"/>
      <c r="W23" s="387"/>
      <c r="X23" s="387"/>
      <c r="Y23" s="387"/>
      <c r="Z23" s="387"/>
      <c r="AA23" s="390">
        <f t="shared" ref="AA23:AA30" si="5">SUM(O23,S23:Z23)</f>
        <v>-151.9</v>
      </c>
      <c r="AC23" s="398" t="s">
        <v>1198</v>
      </c>
      <c r="AD23" s="399">
        <v>39871</v>
      </c>
      <c r="AE23" s="400">
        <f>$AD$18-AD23+1</f>
        <v>124</v>
      </c>
      <c r="AF23" s="401">
        <v>55280692</v>
      </c>
      <c r="AG23" s="401">
        <f>AF23*AE23/365</f>
        <v>18780289.884931508</v>
      </c>
      <c r="AI23" s="400">
        <f>AI22</f>
        <v>181</v>
      </c>
      <c r="AJ23" s="401">
        <f>AF23*AI23/181</f>
        <v>55280692</v>
      </c>
    </row>
    <row r="24" spans="2:36">
      <c r="B24" s="392" t="s">
        <v>1135</v>
      </c>
      <c r="C24" s="387"/>
      <c r="D24" s="387"/>
      <c r="E24" s="387">
        <v>-3.4</v>
      </c>
      <c r="F24" s="387"/>
      <c r="G24" s="387"/>
      <c r="H24" s="387"/>
      <c r="I24" s="387"/>
      <c r="J24" s="387"/>
      <c r="K24" s="387"/>
      <c r="L24" s="387"/>
      <c r="M24" s="387"/>
      <c r="N24" s="387"/>
      <c r="O24" s="387">
        <f t="shared" ref="O24:O29" si="6">SUM(C24:N24)</f>
        <v>-3.4</v>
      </c>
      <c r="P24" s="393"/>
      <c r="Q24" s="393">
        <f t="shared" si="0"/>
        <v>-3.4</v>
      </c>
      <c r="R24" s="389"/>
      <c r="S24" s="387"/>
      <c r="T24" s="387"/>
      <c r="U24" s="387"/>
      <c r="V24" s="387"/>
      <c r="W24" s="387"/>
      <c r="X24" s="387"/>
      <c r="Y24" s="387"/>
      <c r="Z24" s="387"/>
      <c r="AA24" s="390">
        <f t="shared" si="5"/>
        <v>-3.4</v>
      </c>
      <c r="AC24" s="398"/>
      <c r="AD24" s="399"/>
      <c r="AE24" s="400"/>
      <c r="AF24" s="401"/>
      <c r="AG24" s="401"/>
      <c r="AI24" s="400"/>
      <c r="AJ24" s="401"/>
    </row>
    <row r="25" spans="2:36">
      <c r="B25" s="402" t="s">
        <v>1136</v>
      </c>
      <c r="C25" s="387"/>
      <c r="D25" s="387"/>
      <c r="E25" s="387"/>
      <c r="F25" s="387">
        <v>-26.2</v>
      </c>
      <c r="G25" s="387"/>
      <c r="H25" s="387"/>
      <c r="I25" s="387"/>
      <c r="J25" s="387"/>
      <c r="K25" s="387"/>
      <c r="L25" s="387"/>
      <c r="M25" s="387"/>
      <c r="N25" s="387">
        <v>26.2</v>
      </c>
      <c r="O25" s="387">
        <f t="shared" si="6"/>
        <v>0</v>
      </c>
      <c r="P25" s="393"/>
      <c r="Q25" s="393">
        <f t="shared" si="0"/>
        <v>0</v>
      </c>
      <c r="R25" s="389"/>
      <c r="S25" s="387"/>
      <c r="T25" s="387"/>
      <c r="U25" s="387"/>
      <c r="V25" s="387"/>
      <c r="W25" s="387"/>
      <c r="X25" s="387"/>
      <c r="Y25" s="387"/>
      <c r="Z25" s="387"/>
      <c r="AA25" s="390">
        <f t="shared" si="5"/>
        <v>0</v>
      </c>
      <c r="AC25" s="398" t="s">
        <v>1199</v>
      </c>
      <c r="AD25" s="399">
        <v>39939</v>
      </c>
      <c r="AE25" s="400">
        <f>$AD$18-AD25+1</f>
        <v>56</v>
      </c>
      <c r="AF25" s="401">
        <v>1025143489</v>
      </c>
      <c r="AG25" s="401">
        <f>AF25*AE25/365</f>
        <v>157282288.72328767</v>
      </c>
      <c r="AI25" s="400">
        <f>AE25</f>
        <v>56</v>
      </c>
      <c r="AJ25" s="401">
        <f>AF25*AI25/181</f>
        <v>317171466.20994473</v>
      </c>
    </row>
    <row r="26" spans="2:36">
      <c r="B26" s="402" t="s">
        <v>1096</v>
      </c>
      <c r="C26" s="387"/>
      <c r="D26" s="387"/>
      <c r="E26" s="387"/>
      <c r="F26" s="387"/>
      <c r="G26" s="387"/>
      <c r="H26" s="387">
        <v>-94.300000000000011</v>
      </c>
      <c r="I26" s="387"/>
      <c r="J26" s="387"/>
      <c r="K26" s="387"/>
      <c r="L26" s="387">
        <v>41.6</v>
      </c>
      <c r="M26" s="387"/>
      <c r="N26" s="387"/>
      <c r="O26" s="387">
        <f t="shared" si="6"/>
        <v>-52.70000000000001</v>
      </c>
      <c r="P26" s="393"/>
      <c r="Q26" s="393">
        <f t="shared" si="0"/>
        <v>-52.70000000000001</v>
      </c>
      <c r="R26" s="389"/>
      <c r="S26" s="387"/>
      <c r="T26" s="387">
        <f>-44.2-T15</f>
        <v>-41.6</v>
      </c>
      <c r="U26" s="387"/>
      <c r="V26" s="387"/>
      <c r="W26" s="387"/>
      <c r="X26" s="387"/>
      <c r="Y26" s="387"/>
      <c r="Z26" s="387">
        <v>1.5</v>
      </c>
      <c r="AA26" s="390">
        <f t="shared" si="5"/>
        <v>-92.800000000000011</v>
      </c>
      <c r="AC26" s="398" t="s">
        <v>1200</v>
      </c>
      <c r="AD26" s="410">
        <v>39961</v>
      </c>
      <c r="AE26" s="411">
        <f>$AD$18-AD26+1</f>
        <v>34</v>
      </c>
      <c r="AF26" s="412">
        <v>127217449</v>
      </c>
      <c r="AG26" s="412">
        <f>AF26*AE26/365</f>
        <v>11850392.509589041</v>
      </c>
      <c r="AI26" s="411">
        <f>AE26</f>
        <v>34</v>
      </c>
      <c r="AJ26" s="412">
        <f>AF26*AI26/181</f>
        <v>23897200.364640884</v>
      </c>
    </row>
    <row r="27" spans="2:36">
      <c r="B27" s="402" t="s">
        <v>1137</v>
      </c>
      <c r="C27" s="387"/>
      <c r="D27" s="387"/>
      <c r="E27" s="387">
        <f>-3.8+1.1</f>
        <v>-2.6999999999999997</v>
      </c>
      <c r="F27" s="387"/>
      <c r="G27" s="387"/>
      <c r="H27" s="387"/>
      <c r="I27" s="387"/>
      <c r="J27" s="387"/>
      <c r="K27" s="387"/>
      <c r="L27" s="387">
        <v>-1.1000000000000001</v>
      </c>
      <c r="M27" s="387"/>
      <c r="N27" s="387"/>
      <c r="O27" s="387">
        <f>SUM(C27:N27)</f>
        <v>-3.8</v>
      </c>
      <c r="P27" s="393"/>
      <c r="Q27" s="393">
        <f t="shared" si="0"/>
        <v>-3.8</v>
      </c>
      <c r="R27" s="389"/>
      <c r="S27" s="387">
        <v>1.1000000000000001</v>
      </c>
      <c r="T27" s="387"/>
      <c r="U27" s="387"/>
      <c r="V27" s="387"/>
      <c r="W27" s="387"/>
      <c r="X27" s="387"/>
      <c r="Y27" s="387"/>
      <c r="Z27" s="387"/>
      <c r="AA27" s="390">
        <f t="shared" si="5"/>
        <v>-2.6999999999999997</v>
      </c>
    </row>
    <row r="28" spans="2:36" ht="15" customHeight="1">
      <c r="B28" s="402" t="s">
        <v>1138</v>
      </c>
      <c r="C28" s="387"/>
      <c r="D28" s="387"/>
      <c r="E28" s="387"/>
      <c r="F28" s="387"/>
      <c r="G28" s="387"/>
      <c r="H28" s="387"/>
      <c r="I28" s="387"/>
      <c r="J28" s="387"/>
      <c r="K28" s="387"/>
      <c r="L28" s="387">
        <v>-0.2</v>
      </c>
      <c r="M28" s="387"/>
      <c r="N28" s="387"/>
      <c r="O28" s="387">
        <f t="shared" si="6"/>
        <v>-0.2</v>
      </c>
      <c r="P28" s="393"/>
      <c r="Q28" s="393">
        <f t="shared" si="0"/>
        <v>-0.2</v>
      </c>
      <c r="R28" s="389"/>
      <c r="S28" s="387">
        <v>0.2</v>
      </c>
      <c r="T28" s="387"/>
      <c r="U28" s="387"/>
      <c r="V28" s="387"/>
      <c r="W28" s="387"/>
      <c r="X28" s="387"/>
      <c r="Y28" s="387"/>
      <c r="Z28" s="387"/>
      <c r="AA28" s="390">
        <f t="shared" si="5"/>
        <v>0</v>
      </c>
    </row>
    <row r="29" spans="2:36">
      <c r="B29" s="402" t="s">
        <v>1139</v>
      </c>
      <c r="C29" s="387"/>
      <c r="D29" s="387"/>
      <c r="E29" s="387">
        <v>-67.400000000000006</v>
      </c>
      <c r="F29" s="387"/>
      <c r="G29" s="387"/>
      <c r="H29" s="387"/>
      <c r="I29" s="387"/>
      <c r="J29" s="387"/>
      <c r="K29" s="387"/>
      <c r="L29" s="387"/>
      <c r="M29" s="387"/>
      <c r="N29" s="387"/>
      <c r="O29" s="387">
        <f t="shared" si="6"/>
        <v>-67.400000000000006</v>
      </c>
      <c r="P29" s="393"/>
      <c r="Q29" s="393">
        <f t="shared" si="0"/>
        <v>-67.400000000000006</v>
      </c>
      <c r="R29" s="389"/>
      <c r="S29" s="387"/>
      <c r="T29" s="387"/>
      <c r="U29" s="387"/>
      <c r="V29" s="387"/>
      <c r="W29" s="387"/>
      <c r="X29" s="387"/>
      <c r="Y29" s="387"/>
      <c r="Z29" s="387"/>
      <c r="AA29" s="390">
        <f t="shared" si="5"/>
        <v>-67.400000000000006</v>
      </c>
      <c r="AD29" s="391" t="s">
        <v>57</v>
      </c>
      <c r="AE29" s="391" t="s">
        <v>1190</v>
      </c>
      <c r="AF29" s="391" t="s">
        <v>1191</v>
      </c>
      <c r="AG29" s="391" t="s">
        <v>1192</v>
      </c>
    </row>
    <row r="30" spans="2:36">
      <c r="B30" s="418" t="s">
        <v>1140</v>
      </c>
      <c r="C30" s="387"/>
      <c r="D30" s="387"/>
      <c r="E30" s="387">
        <f>-22.3-G30-N30</f>
        <v>-14.3</v>
      </c>
      <c r="F30" s="387"/>
      <c r="G30" s="387">
        <v>-8.6999999999999993</v>
      </c>
      <c r="H30" s="387"/>
      <c r="I30" s="387"/>
      <c r="J30" s="387"/>
      <c r="K30" s="387"/>
      <c r="L30" s="387"/>
      <c r="M30" s="387"/>
      <c r="N30" s="387">
        <v>0.7</v>
      </c>
      <c r="O30" s="387">
        <v>-22.3</v>
      </c>
      <c r="P30" s="393"/>
      <c r="Q30" s="393">
        <f>O30-P30</f>
        <v>-22.3</v>
      </c>
      <c r="R30" s="389"/>
      <c r="S30" s="387"/>
      <c r="T30" s="387"/>
      <c r="U30" s="387"/>
      <c r="V30" s="387"/>
      <c r="W30" s="387"/>
      <c r="X30" s="387"/>
      <c r="Y30" s="387"/>
      <c r="Z30" s="387"/>
      <c r="AA30" s="390">
        <f t="shared" si="5"/>
        <v>-22.3</v>
      </c>
      <c r="AC30" s="394" t="s">
        <v>1193</v>
      </c>
      <c r="AD30" s="395">
        <v>39630</v>
      </c>
      <c r="AE30" s="396">
        <f t="shared" ref="AE30:AE36" si="7">$AD$37-AD30+1</f>
        <v>365</v>
      </c>
      <c r="AF30" s="397">
        <f>AF10</f>
        <v>3040019487</v>
      </c>
      <c r="AG30" s="397">
        <f t="shared" ref="AG30:AG36" si="8">AF30*AE30/365</f>
        <v>3040019487</v>
      </c>
    </row>
    <row r="31" spans="2:36">
      <c r="B31" s="419" t="s">
        <v>1141</v>
      </c>
      <c r="C31" s="404">
        <f>SUM(C23:C30)</f>
        <v>-161.30000000000001</v>
      </c>
      <c r="D31" s="404">
        <f t="shared" ref="D31:M31" si="9">SUM(D23:D30)</f>
        <v>0</v>
      </c>
      <c r="E31" s="404">
        <f t="shared" si="9"/>
        <v>-87.8</v>
      </c>
      <c r="F31" s="404">
        <f t="shared" si="9"/>
        <v>-26.2</v>
      </c>
      <c r="G31" s="404">
        <f t="shared" si="9"/>
        <v>-8.6999999999999993</v>
      </c>
      <c r="H31" s="404">
        <f t="shared" si="9"/>
        <v>-94.300000000000011</v>
      </c>
      <c r="I31" s="404">
        <f t="shared" si="9"/>
        <v>0</v>
      </c>
      <c r="J31" s="404">
        <f t="shared" si="9"/>
        <v>0</v>
      </c>
      <c r="K31" s="404">
        <f t="shared" si="9"/>
        <v>0</v>
      </c>
      <c r="L31" s="404">
        <f t="shared" si="9"/>
        <v>40.299999999999997</v>
      </c>
      <c r="M31" s="404">
        <f t="shared" si="9"/>
        <v>0</v>
      </c>
      <c r="N31" s="404">
        <f>SUM(N23:N30)</f>
        <v>36.299999999999997</v>
      </c>
      <c r="O31" s="404">
        <f>SUM(O23:O30)</f>
        <v>-301.70000000000005</v>
      </c>
      <c r="P31" s="405"/>
      <c r="Q31" s="405">
        <f t="shared" si="0"/>
        <v>-301.70000000000005</v>
      </c>
      <c r="R31" s="389"/>
      <c r="S31" s="404"/>
      <c r="T31" s="404"/>
      <c r="U31" s="404"/>
      <c r="V31" s="404"/>
      <c r="W31" s="404"/>
      <c r="X31" s="404"/>
      <c r="Y31" s="404"/>
      <c r="Z31" s="404"/>
      <c r="AA31" s="404">
        <f>SUM(AA23:AA30)</f>
        <v>-340.50000000000006</v>
      </c>
      <c r="AC31" s="398" t="s">
        <v>1194</v>
      </c>
      <c r="AD31" s="399">
        <f>AD12</f>
        <v>39689</v>
      </c>
      <c r="AE31" s="400">
        <f t="shared" si="7"/>
        <v>306</v>
      </c>
      <c r="AF31" s="401">
        <f>AF12</f>
        <v>45087887</v>
      </c>
      <c r="AG31" s="401">
        <f t="shared" si="8"/>
        <v>37799708.005479455</v>
      </c>
    </row>
    <row r="32" spans="2:36">
      <c r="B32" s="414" t="s">
        <v>1142</v>
      </c>
      <c r="C32" s="404">
        <f>C21+C31</f>
        <v>467.19999999999987</v>
      </c>
      <c r="D32" s="404">
        <f t="shared" ref="D32:M32" si="10">D21+D31</f>
        <v>0</v>
      </c>
      <c r="E32" s="404">
        <f t="shared" si="10"/>
        <v>3.5</v>
      </c>
      <c r="F32" s="404">
        <f t="shared" si="10"/>
        <v>-26.2</v>
      </c>
      <c r="G32" s="404">
        <f t="shared" si="10"/>
        <v>-7.2999999999999989</v>
      </c>
      <c r="H32" s="404">
        <f t="shared" si="10"/>
        <v>-92.800000000000011</v>
      </c>
      <c r="I32" s="404">
        <f t="shared" si="10"/>
        <v>0</v>
      </c>
      <c r="J32" s="404">
        <f t="shared" si="10"/>
        <v>0</v>
      </c>
      <c r="K32" s="404">
        <f t="shared" si="10"/>
        <v>0</v>
      </c>
      <c r="L32" s="404">
        <f t="shared" si="10"/>
        <v>224.90000000000003</v>
      </c>
      <c r="M32" s="404">
        <f t="shared" si="10"/>
        <v>7.1</v>
      </c>
      <c r="N32" s="404">
        <f>N21+N31</f>
        <v>0</v>
      </c>
      <c r="O32" s="404">
        <f>O21+O31</f>
        <v>576.40000000000009</v>
      </c>
      <c r="P32" s="405"/>
      <c r="Q32" s="405">
        <f t="shared" si="0"/>
        <v>576.40000000000009</v>
      </c>
      <c r="R32" s="389"/>
      <c r="S32" s="404">
        <f t="shared" ref="S32:Z32" si="11">SUM(S9:S30)</f>
        <v>-180.70000000000002</v>
      </c>
      <c r="T32" s="404">
        <f t="shared" si="11"/>
        <v>-44.2</v>
      </c>
      <c r="U32" s="404">
        <f t="shared" si="11"/>
        <v>30.9</v>
      </c>
      <c r="V32" s="404">
        <f t="shared" si="11"/>
        <v>-2.2999999999999998</v>
      </c>
      <c r="W32" s="404">
        <f t="shared" si="11"/>
        <v>0</v>
      </c>
      <c r="X32" s="404">
        <f t="shared" si="11"/>
        <v>-7.1</v>
      </c>
      <c r="Y32" s="404">
        <f t="shared" si="11"/>
        <v>0</v>
      </c>
      <c r="Z32" s="404">
        <f t="shared" si="11"/>
        <v>0</v>
      </c>
      <c r="AA32" s="404">
        <f>AA21+AA31</f>
        <v>373.00000000000006</v>
      </c>
      <c r="AC32" s="398" t="s">
        <v>1195</v>
      </c>
      <c r="AD32" s="399">
        <f>AD13</f>
        <v>39792</v>
      </c>
      <c r="AE32" s="400">
        <f t="shared" si="7"/>
        <v>203</v>
      </c>
      <c r="AF32" s="401">
        <f>AF13</f>
        <v>391705664</v>
      </c>
      <c r="AG32" s="401">
        <f t="shared" si="8"/>
        <v>217852739.15616438</v>
      </c>
    </row>
    <row r="33" spans="2:33">
      <c r="B33" s="386" t="s">
        <v>1143</v>
      </c>
      <c r="C33" s="387"/>
      <c r="D33" s="387"/>
      <c r="E33" s="387"/>
      <c r="F33" s="387"/>
      <c r="G33" s="387"/>
      <c r="H33" s="387"/>
      <c r="I33" s="387"/>
      <c r="J33" s="387"/>
      <c r="K33" s="387"/>
      <c r="L33" s="387"/>
      <c r="M33" s="387"/>
      <c r="N33" s="387"/>
      <c r="O33" s="387"/>
      <c r="P33" s="393"/>
      <c r="Q33" s="393"/>
      <c r="R33" s="389"/>
      <c r="S33" s="387"/>
      <c r="T33" s="387"/>
      <c r="U33" s="387"/>
      <c r="V33" s="387"/>
      <c r="W33" s="387"/>
      <c r="X33" s="387"/>
      <c r="Y33" s="387"/>
      <c r="Z33" s="387"/>
      <c r="AA33" s="390"/>
      <c r="AC33" s="398" t="s">
        <v>1197</v>
      </c>
      <c r="AD33" s="399">
        <f>AD22</f>
        <v>39850</v>
      </c>
      <c r="AE33" s="400">
        <f t="shared" si="7"/>
        <v>145</v>
      </c>
      <c r="AF33" s="400">
        <f>AF22</f>
        <v>16386998</v>
      </c>
      <c r="AG33" s="401">
        <f t="shared" si="8"/>
        <v>6509903.3150684936</v>
      </c>
    </row>
    <row r="34" spans="2:33">
      <c r="B34" s="392" t="s">
        <v>1144</v>
      </c>
      <c r="C34" s="387"/>
      <c r="D34" s="387"/>
      <c r="E34" s="387"/>
      <c r="F34" s="387"/>
      <c r="G34" s="387"/>
      <c r="H34" s="387"/>
      <c r="I34" s="387"/>
      <c r="J34" s="387">
        <v>-0.1</v>
      </c>
      <c r="K34" s="387">
        <v>5</v>
      </c>
      <c r="L34" s="387"/>
      <c r="M34" s="387"/>
      <c r="N34" s="387"/>
      <c r="O34" s="387">
        <v>4.9000000000000004</v>
      </c>
      <c r="P34" s="393"/>
      <c r="Q34" s="393">
        <f t="shared" si="0"/>
        <v>4.9000000000000004</v>
      </c>
      <c r="R34" s="389"/>
      <c r="S34" s="387"/>
      <c r="T34" s="387"/>
      <c r="U34" s="387"/>
      <c r="V34" s="387"/>
      <c r="W34" s="387">
        <v>-5</v>
      </c>
      <c r="X34" s="387"/>
      <c r="Y34" s="387"/>
      <c r="Z34" s="387"/>
      <c r="AA34" s="390">
        <f>SUM(O34,S34:Z34)</f>
        <v>-9.9999999999999645E-2</v>
      </c>
      <c r="AC34" s="398" t="s">
        <v>1198</v>
      </c>
      <c r="AD34" s="399">
        <f>AD23</f>
        <v>39871</v>
      </c>
      <c r="AE34" s="400">
        <f t="shared" si="7"/>
        <v>124</v>
      </c>
      <c r="AF34" s="400">
        <f>AF23</f>
        <v>55280692</v>
      </c>
      <c r="AG34" s="401">
        <f t="shared" si="8"/>
        <v>18780289.884931508</v>
      </c>
    </row>
    <row r="35" spans="2:33">
      <c r="B35" s="418" t="s">
        <v>1145</v>
      </c>
      <c r="C35" s="387"/>
      <c r="D35" s="387"/>
      <c r="E35" s="387"/>
      <c r="F35" s="387"/>
      <c r="G35" s="387"/>
      <c r="H35" s="387"/>
      <c r="I35" s="387"/>
      <c r="J35" s="387">
        <v>-2.6</v>
      </c>
      <c r="K35" s="387">
        <v>-23.6</v>
      </c>
      <c r="L35" s="387"/>
      <c r="M35" s="387"/>
      <c r="N35" s="387"/>
      <c r="O35" s="387">
        <v>-26.2</v>
      </c>
      <c r="P35" s="393"/>
      <c r="Q35" s="393">
        <f t="shared" si="0"/>
        <v>-26.2</v>
      </c>
      <c r="R35" s="389"/>
      <c r="S35" s="387"/>
      <c r="T35" s="387"/>
      <c r="U35" s="387"/>
      <c r="V35" s="387"/>
      <c r="W35" s="387">
        <v>23.6</v>
      </c>
      <c r="X35" s="387"/>
      <c r="Y35" s="387"/>
      <c r="Z35" s="387"/>
      <c r="AA35" s="390">
        <f>SUM(O35,S35:Z35)</f>
        <v>-2.5999999999999979</v>
      </c>
      <c r="AC35" s="398" t="s">
        <v>1199</v>
      </c>
      <c r="AD35" s="399">
        <f>AD25</f>
        <v>39939</v>
      </c>
      <c r="AE35" s="400">
        <f t="shared" si="7"/>
        <v>56</v>
      </c>
      <c r="AF35" s="400">
        <f>AF25</f>
        <v>1025143489</v>
      </c>
      <c r="AG35" s="401">
        <f t="shared" si="8"/>
        <v>157282288.72328767</v>
      </c>
    </row>
    <row r="36" spans="2:33">
      <c r="B36" s="414" t="s">
        <v>1146</v>
      </c>
      <c r="C36" s="404">
        <f>SUM(C34:C35)</f>
        <v>0</v>
      </c>
      <c r="D36" s="404">
        <f t="shared" ref="D36:M36" si="12">SUM(D34:D35)</f>
        <v>0</v>
      </c>
      <c r="E36" s="404">
        <f t="shared" si="12"/>
        <v>0</v>
      </c>
      <c r="F36" s="404">
        <f t="shared" si="12"/>
        <v>0</v>
      </c>
      <c r="G36" s="404">
        <f t="shared" si="12"/>
        <v>0</v>
      </c>
      <c r="H36" s="404">
        <f t="shared" si="12"/>
        <v>0</v>
      </c>
      <c r="I36" s="404">
        <f t="shared" si="12"/>
        <v>0</v>
      </c>
      <c r="J36" s="404">
        <f t="shared" si="12"/>
        <v>-2.7</v>
      </c>
      <c r="K36" s="404">
        <f t="shared" si="12"/>
        <v>-18.600000000000001</v>
      </c>
      <c r="L36" s="404">
        <f t="shared" si="12"/>
        <v>0</v>
      </c>
      <c r="M36" s="404">
        <f t="shared" si="12"/>
        <v>0</v>
      </c>
      <c r="N36" s="404">
        <f>SUM(N34:N35)</f>
        <v>0</v>
      </c>
      <c r="O36" s="404">
        <f>SUM(O34:O35)</f>
        <v>-21.299999999999997</v>
      </c>
      <c r="P36" s="405"/>
      <c r="Q36" s="405">
        <f t="shared" si="0"/>
        <v>-21.299999999999997</v>
      </c>
      <c r="R36" s="389"/>
      <c r="S36" s="404"/>
      <c r="T36" s="404"/>
      <c r="U36" s="404"/>
      <c r="V36" s="404"/>
      <c r="W36" s="404"/>
      <c r="X36" s="404"/>
      <c r="Y36" s="404"/>
      <c r="Z36" s="404"/>
      <c r="AA36" s="404">
        <f>SUM(AA34:AA35)</f>
        <v>-2.6999999999999975</v>
      </c>
      <c r="AC36" s="398" t="s">
        <v>1200</v>
      </c>
      <c r="AD36" s="410">
        <f>AD26</f>
        <v>39961</v>
      </c>
      <c r="AE36" s="411">
        <f t="shared" si="7"/>
        <v>34</v>
      </c>
      <c r="AF36" s="411">
        <f>AF26</f>
        <v>127217449</v>
      </c>
      <c r="AG36" s="412">
        <f t="shared" si="8"/>
        <v>11850392.509589041</v>
      </c>
    </row>
    <row r="37" spans="2:33">
      <c r="B37" s="420" t="s">
        <v>1147</v>
      </c>
      <c r="C37" s="387"/>
      <c r="D37" s="387"/>
      <c r="E37" s="387"/>
      <c r="F37" s="387"/>
      <c r="G37" s="387"/>
      <c r="H37" s="387"/>
      <c r="I37" s="387">
        <v>-2.1</v>
      </c>
      <c r="J37" s="387"/>
      <c r="K37" s="387"/>
      <c r="L37" s="387"/>
      <c r="M37" s="387">
        <v>0</v>
      </c>
      <c r="N37" s="387"/>
      <c r="O37" s="387">
        <f>SUM(C37:N37)</f>
        <v>-2.1</v>
      </c>
      <c r="P37" s="393"/>
      <c r="Q37" s="393">
        <f t="shared" si="0"/>
        <v>-2.1</v>
      </c>
      <c r="R37" s="389"/>
      <c r="S37" s="387"/>
      <c r="T37" s="387"/>
      <c r="U37" s="387"/>
      <c r="V37" s="387"/>
      <c r="W37" s="387"/>
      <c r="X37" s="387"/>
      <c r="Y37" s="387">
        <v>-10.4</v>
      </c>
      <c r="Z37" s="387"/>
      <c r="AA37" s="390">
        <f>SUM(O37,S37:Z37)</f>
        <v>-12.5</v>
      </c>
      <c r="AC37" s="406" t="s">
        <v>1196</v>
      </c>
      <c r="AD37" s="410">
        <v>39994</v>
      </c>
      <c r="AE37" s="411"/>
      <c r="AF37" s="412">
        <f>SUM(AF30:AF36)</f>
        <v>4700841666</v>
      </c>
      <c r="AG37" s="412">
        <f>SUM(AG30:AG36)</f>
        <v>3490094808.5945206</v>
      </c>
    </row>
    <row r="38" spans="2:33">
      <c r="B38" s="421" t="s">
        <v>1148</v>
      </c>
      <c r="C38" s="387"/>
      <c r="D38" s="387"/>
      <c r="E38" s="387"/>
      <c r="F38" s="387"/>
      <c r="G38" s="387"/>
      <c r="H38" s="387"/>
      <c r="I38" s="387"/>
      <c r="J38" s="387"/>
      <c r="K38" s="387"/>
      <c r="L38" s="387"/>
      <c r="M38" s="387"/>
      <c r="N38" s="387"/>
      <c r="O38" s="387">
        <f>SUM(C38:N38)</f>
        <v>0</v>
      </c>
      <c r="P38" s="393"/>
      <c r="Q38" s="393">
        <f t="shared" si="0"/>
        <v>0</v>
      </c>
      <c r="R38" s="389"/>
      <c r="S38" s="387"/>
      <c r="T38" s="387"/>
      <c r="U38" s="387"/>
      <c r="V38" s="387"/>
      <c r="W38" s="387"/>
      <c r="X38" s="387"/>
      <c r="Y38" s="387"/>
      <c r="Z38" s="387">
        <v>0.2</v>
      </c>
      <c r="AA38" s="390">
        <f>SUM(O38,S38:Z38)</f>
        <v>0.2</v>
      </c>
    </row>
    <row r="39" spans="2:33">
      <c r="B39" s="422" t="s">
        <v>1149</v>
      </c>
      <c r="C39" s="423">
        <f>SUM(C32,C36,C37:C38)</f>
        <v>467.19999999999987</v>
      </c>
      <c r="D39" s="423">
        <f t="shared" ref="D39:M39" si="13">SUM(D32,D36,D37:D38)</f>
        <v>0</v>
      </c>
      <c r="E39" s="423">
        <f t="shared" si="13"/>
        <v>3.5</v>
      </c>
      <c r="F39" s="423">
        <f t="shared" si="13"/>
        <v>-26.2</v>
      </c>
      <c r="G39" s="423">
        <f>SUM(G32,G36,G37:G38)</f>
        <v>-7.2999999999999989</v>
      </c>
      <c r="H39" s="424">
        <f t="shared" si="13"/>
        <v>-92.800000000000011</v>
      </c>
      <c r="I39" s="425">
        <f t="shared" si="13"/>
        <v>-2.1</v>
      </c>
      <c r="J39" s="426">
        <f>SUM(J32,J36,J37:J38)</f>
        <v>-2.7</v>
      </c>
      <c r="K39" s="427">
        <f t="shared" si="13"/>
        <v>-18.600000000000001</v>
      </c>
      <c r="L39" s="427">
        <f t="shared" si="13"/>
        <v>224.90000000000003</v>
      </c>
      <c r="M39" s="428">
        <f t="shared" si="13"/>
        <v>7.1</v>
      </c>
      <c r="N39" s="404">
        <f>SUM(N32,N36,N37:N38)</f>
        <v>0</v>
      </c>
      <c r="O39" s="404">
        <f>SUM(O32,O36,O37:O38)</f>
        <v>553.00000000000011</v>
      </c>
      <c r="P39" s="405"/>
      <c r="Q39" s="405">
        <f t="shared" si="0"/>
        <v>553.00000000000011</v>
      </c>
      <c r="R39" s="429"/>
      <c r="S39" s="427">
        <f t="shared" ref="S39:Y39" si="14">SUM(S32:S38)</f>
        <v>-180.70000000000002</v>
      </c>
      <c r="T39" s="427">
        <f t="shared" si="14"/>
        <v>-44.2</v>
      </c>
      <c r="U39" s="430">
        <f t="shared" si="14"/>
        <v>30.9</v>
      </c>
      <c r="V39" s="426">
        <f t="shared" si="14"/>
        <v>-2.2999999999999998</v>
      </c>
      <c r="W39" s="427">
        <f t="shared" si="14"/>
        <v>18.600000000000001</v>
      </c>
      <c r="X39" s="427">
        <f t="shared" si="14"/>
        <v>-7.1</v>
      </c>
      <c r="Y39" s="425">
        <f t="shared" si="14"/>
        <v>-10.4</v>
      </c>
      <c r="Z39" s="426">
        <f>SUM(Z32:Z38)</f>
        <v>0.2</v>
      </c>
      <c r="AA39" s="431">
        <f>SUM(AA32,AA36,AA37:AA38)</f>
        <v>358.00000000000006</v>
      </c>
    </row>
    <row r="40" spans="2:33">
      <c r="E40" s="432"/>
      <c r="F40" s="432"/>
      <c r="G40" s="432"/>
      <c r="H40" s="432"/>
      <c r="AD40" s="381" t="s">
        <v>1201</v>
      </c>
      <c r="AE40" s="381" t="s">
        <v>1202</v>
      </c>
      <c r="AF40" s="433" t="s">
        <v>1203</v>
      </c>
    </row>
    <row r="41" spans="2:33">
      <c r="E41" s="432"/>
      <c r="F41" s="432"/>
      <c r="G41" s="432"/>
      <c r="H41" s="432"/>
      <c r="AC41" s="376" t="s">
        <v>1204</v>
      </c>
      <c r="AD41" s="434">
        <f>Y43</f>
        <v>0</v>
      </c>
      <c r="AE41" s="434">
        <f>Z43</f>
        <v>0</v>
      </c>
      <c r="AF41" s="435">
        <f>SUM(AD41:AE41)</f>
        <v>0</v>
      </c>
      <c r="AG41" s="436" t="b">
        <f>AF41=AA39</f>
        <v>0</v>
      </c>
    </row>
    <row r="42" spans="2:33">
      <c r="C42" s="437">
        <f>SUM(C39:G39)</f>
        <v>437.19999999999987</v>
      </c>
      <c r="E42" s="445" t="s">
        <v>1212</v>
      </c>
      <c r="F42" s="432"/>
      <c r="G42" s="438"/>
      <c r="H42" s="432"/>
      <c r="L42" s="432"/>
      <c r="M42" s="439"/>
      <c r="AA42" s="433" t="s">
        <v>1079</v>
      </c>
      <c r="AC42" s="376" t="s">
        <v>1205</v>
      </c>
      <c r="AD42" s="434">
        <v>-18.7</v>
      </c>
      <c r="AE42" s="434">
        <v>-40.6</v>
      </c>
      <c r="AF42" s="434">
        <f>SUM(AD42:AE42)</f>
        <v>-59.3</v>
      </c>
      <c r="AG42" s="436" t="e">
        <f>AF42=-#REF!</f>
        <v>#REF!</v>
      </c>
    </row>
    <row r="43" spans="2:33">
      <c r="C43" s="440">
        <f>SUM(H39)</f>
        <v>-92.800000000000011</v>
      </c>
      <c r="E43" s="445" t="s">
        <v>1213</v>
      </c>
      <c r="F43" s="432"/>
      <c r="G43" s="438"/>
      <c r="H43" s="432"/>
      <c r="L43" s="432"/>
      <c r="M43" s="441"/>
      <c r="R43" s="376"/>
      <c r="V43" s="442" t="s">
        <v>1150</v>
      </c>
      <c r="X43" s="442"/>
      <c r="AA43" s="434">
        <f>AA39</f>
        <v>358.00000000000006</v>
      </c>
      <c r="AC43" s="376" t="s">
        <v>1206</v>
      </c>
      <c r="AD43" s="434">
        <f>SUM(AD41:AD42)</f>
        <v>-18.7</v>
      </c>
      <c r="AE43" s="434">
        <f>SUM(AE41:AE42)</f>
        <v>-40.6</v>
      </c>
      <c r="AF43" s="434">
        <f>SUM(AF41:AF42)</f>
        <v>-59.3</v>
      </c>
    </row>
    <row r="44" spans="2:33">
      <c r="C44" s="443">
        <f>U39</f>
        <v>30.9</v>
      </c>
      <c r="E44" s="445" t="s">
        <v>1207</v>
      </c>
      <c r="F44" s="432"/>
      <c r="G44" s="438"/>
      <c r="H44" s="432"/>
      <c r="L44" s="432"/>
      <c r="M44" s="441"/>
      <c r="R44" s="376"/>
      <c r="V44" s="442" t="s">
        <v>1151</v>
      </c>
      <c r="X44" s="442"/>
      <c r="AA44" s="434">
        <v>4839.0241759999999</v>
      </c>
      <c r="AD44" s="434"/>
      <c r="AE44" s="434"/>
      <c r="AF44" s="434"/>
    </row>
    <row r="45" spans="2:33">
      <c r="C45" s="444">
        <f>I39+Y39</f>
        <v>-12.5</v>
      </c>
      <c r="E45" s="445" t="s">
        <v>1208</v>
      </c>
      <c r="G45" s="445"/>
      <c r="L45" s="432"/>
      <c r="M45" s="441"/>
      <c r="R45" s="376"/>
      <c r="V45" s="442" t="s">
        <v>1093</v>
      </c>
      <c r="X45" s="442"/>
      <c r="AA45" s="446">
        <f>AA43/AA44*100</f>
        <v>7.3981858114196806</v>
      </c>
      <c r="AD45" s="434"/>
      <c r="AE45" s="434"/>
      <c r="AF45" s="434"/>
    </row>
    <row r="46" spans="2:33">
      <c r="C46" s="447">
        <f>J39+V39+Z39</f>
        <v>-4.8</v>
      </c>
      <c r="E46" s="445" t="s">
        <v>1209</v>
      </c>
      <c r="L46" s="388"/>
      <c r="M46" s="442"/>
      <c r="V46" s="442" t="s">
        <v>1152</v>
      </c>
      <c r="X46" s="442"/>
      <c r="AA46" s="446">
        <f>AA45*0.7</f>
        <v>5.1787300679937758</v>
      </c>
      <c r="AC46" s="376" t="s">
        <v>1210</v>
      </c>
      <c r="AD46" s="434">
        <f>AJ14/1000000</f>
        <v>3131.9417468695651</v>
      </c>
      <c r="AE46" s="434">
        <f>AJ18/1000000</f>
        <v>3889.5493945745852</v>
      </c>
      <c r="AF46" s="434">
        <f>((AD46*AD47)+(AE46*AE47))/AF47</f>
        <v>3613.878370707328</v>
      </c>
    </row>
    <row r="47" spans="2:33">
      <c r="C47" s="453">
        <f>ROUND(SUM(K39:M39,S39:T39,W39:X39),1)</f>
        <v>0</v>
      </c>
      <c r="E47" s="376" t="s">
        <v>1153</v>
      </c>
      <c r="L47" s="388"/>
      <c r="M47" s="442"/>
      <c r="AB47" s="448"/>
      <c r="AC47" s="442" t="s">
        <v>1211</v>
      </c>
      <c r="AD47" s="446">
        <f>AD43/AD46*100</f>
        <v>-0.5970736849972067</v>
      </c>
      <c r="AE47" s="446">
        <f>AE43/AE46*100</f>
        <v>-1.0438227126420276</v>
      </c>
      <c r="AF47" s="446">
        <f>SUM(AD47:AE47)</f>
        <v>-1.6408963976392343</v>
      </c>
      <c r="AG47" s="436" t="b">
        <f>ROUND(AF47,2)=ROUND(AA45,2)</f>
        <v>0</v>
      </c>
    </row>
    <row r="48" spans="2:33">
      <c r="C48" s="449">
        <f>SUM(C42:C47)</f>
        <v>357.99999999999983</v>
      </c>
      <c r="E48" s="376" t="s">
        <v>1154</v>
      </c>
    </row>
    <row r="49" spans="3:12">
      <c r="C49" s="434">
        <f>C48*0.7+0.1</f>
        <v>250.69999999999985</v>
      </c>
      <c r="E49" s="376" t="s">
        <v>1155</v>
      </c>
    </row>
    <row r="51" spans="3:12">
      <c r="C51" s="436"/>
    </row>
    <row r="52" spans="3:12">
      <c r="L52" s="450"/>
    </row>
    <row r="69" spans="6:6">
      <c r="F69" s="451"/>
    </row>
    <row r="71" spans="6:6">
      <c r="F71" s="452"/>
    </row>
  </sheetData>
  <mergeCells count="3">
    <mergeCell ref="B2:AA2"/>
    <mergeCell ref="C6:O6"/>
    <mergeCell ref="S6:AA6"/>
  </mergeCells>
  <printOptions horizontalCentered="1"/>
  <pageMargins left="0.15748031496062992" right="0.15748031496062992" top="0.23622047244094491" bottom="0.23622047244094491" header="0.15748031496062992" footer="0.15748031496062992"/>
  <pageSetup paperSize="9" scale="54" orientation="landscape" cellComments="asDisplayed" r:id="rId1"/>
  <headerFooter alignWithMargins="0">
    <oddFooter>&amp;L&amp;8&amp;Z&amp;F&amp;A&amp;R&amp;8&amp;D&amp;T</oddFooter>
  </headerFooter>
  <ignoredErrors>
    <ignoredError sqref="AA14:AA3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Synopsis</vt:lpstr>
      <vt:lpstr>Map Data</vt:lpstr>
      <vt:lpstr>Slide 15</vt:lpstr>
      <vt:lpstr>Rec Op EBIT to FFO</vt:lpstr>
      <vt:lpstr>'Rec Op EBIT to FFO'!Print_Area</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cp:lastPrinted>2011-08-16T08:23:58Z</cp:lastPrinted>
  <dcterms:created xsi:type="dcterms:W3CDTF">2011-08-15T07:33:52Z</dcterms:created>
  <dcterms:modified xsi:type="dcterms:W3CDTF">2011-08-17T00:12:00Z</dcterms:modified>
</cp:coreProperties>
</file>