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60" windowWidth="18975" windowHeight="11805" tabRatio="817"/>
  </bookViews>
  <sheets>
    <sheet name="Synopsis June 2012" sheetId="1" r:id="rId1"/>
    <sheet name="map data 2012" sheetId="2" r:id="rId2"/>
    <sheet name="REC Op EBIT to FFO" sheetId="5" r:id="rId3"/>
    <sheet name="US central portfolio sold asset" sheetId="4" r:id="rId4"/>
  </sheets>
  <calcPr calcId="145621" calcMode="manual" calcCompleted="0" calcOnSave="0"/>
</workbook>
</file>

<file path=xl/calcChain.xml><?xml version="1.0" encoding="utf-8"?>
<calcChain xmlns="http://schemas.openxmlformats.org/spreadsheetml/2006/main">
  <c r="E47" i="5" l="1"/>
  <c r="AK39" i="5"/>
  <c r="AM38" i="5"/>
  <c r="M38" i="5"/>
  <c r="V38" i="5" s="1"/>
  <c r="X38" i="5" s="1"/>
  <c r="AM37" i="5"/>
  <c r="M37" i="5"/>
  <c r="V37" i="5" s="1"/>
  <c r="X37" i="5" s="1"/>
  <c r="AL36" i="5"/>
  <c r="AL39" i="5" s="1"/>
  <c r="U36" i="5"/>
  <c r="T36" i="5"/>
  <c r="S36" i="5"/>
  <c r="R36" i="5"/>
  <c r="Q36" i="5"/>
  <c r="P36" i="5"/>
  <c r="O36" i="5"/>
  <c r="L36" i="5"/>
  <c r="K36" i="5"/>
  <c r="J36" i="5"/>
  <c r="I36" i="5"/>
  <c r="H36" i="5"/>
  <c r="G36" i="5"/>
  <c r="F36" i="5"/>
  <c r="E36" i="5"/>
  <c r="D36" i="5"/>
  <c r="C36" i="5"/>
  <c r="B36" i="5"/>
  <c r="AM35" i="5"/>
  <c r="V35" i="5"/>
  <c r="X35" i="5" s="1"/>
  <c r="M35" i="5"/>
  <c r="AM34" i="5"/>
  <c r="AM36" i="5" s="1"/>
  <c r="V34" i="5"/>
  <c r="V36" i="5" s="1"/>
  <c r="X36" i="5" s="1"/>
  <c r="M34" i="5"/>
  <c r="M36" i="5" s="1"/>
  <c r="X33" i="5"/>
  <c r="AJ31" i="5"/>
  <c r="AI31" i="5"/>
  <c r="AI32" i="5" s="1"/>
  <c r="AI39" i="5" s="1"/>
  <c r="AG31" i="5"/>
  <c r="AF31" i="5"/>
  <c r="AE31" i="5"/>
  <c r="AD31" i="5"/>
  <c r="AC31" i="5"/>
  <c r="AB31" i="5"/>
  <c r="AA31" i="5"/>
  <c r="AH31" i="5" s="1"/>
  <c r="AM31" i="5" s="1"/>
  <c r="W31" i="5"/>
  <c r="U31" i="5"/>
  <c r="T31" i="5"/>
  <c r="S31" i="5"/>
  <c r="R31" i="5"/>
  <c r="Q31" i="5"/>
  <c r="P31" i="5"/>
  <c r="O31" i="5"/>
  <c r="L31" i="5"/>
  <c r="K31" i="5"/>
  <c r="J31" i="5"/>
  <c r="I31" i="5"/>
  <c r="H31" i="5"/>
  <c r="G31" i="5"/>
  <c r="F31" i="5"/>
  <c r="E31" i="5"/>
  <c r="D31" i="5"/>
  <c r="C31" i="5"/>
  <c r="B31" i="5"/>
  <c r="V30" i="5"/>
  <c r="X30" i="5" s="1"/>
  <c r="M30" i="5"/>
  <c r="AM29" i="5"/>
  <c r="AH29" i="5"/>
  <c r="M29" i="5"/>
  <c r="V29" i="5" s="1"/>
  <c r="X29" i="5" s="1"/>
  <c r="V28" i="5"/>
  <c r="X28" i="5" s="1"/>
  <c r="M28" i="5"/>
  <c r="M27" i="5"/>
  <c r="V27" i="5" s="1"/>
  <c r="X27" i="5" s="1"/>
  <c r="AH26" i="5"/>
  <c r="AM26" i="5" s="1"/>
  <c r="V26" i="5"/>
  <c r="X26" i="5" s="1"/>
  <c r="M26" i="5"/>
  <c r="M25" i="5"/>
  <c r="V25" i="5" s="1"/>
  <c r="X25" i="5" s="1"/>
  <c r="AH24" i="5"/>
  <c r="AM24" i="5" s="1"/>
  <c r="V24" i="5"/>
  <c r="X24" i="5" s="1"/>
  <c r="M24" i="5"/>
  <c r="AM23" i="5"/>
  <c r="V23" i="5"/>
  <c r="X23" i="5" s="1"/>
  <c r="M23" i="5"/>
  <c r="M22" i="5"/>
  <c r="V22" i="5" s="1"/>
  <c r="X22" i="5" s="1"/>
  <c r="AH21" i="5"/>
  <c r="AM21" i="5" s="1"/>
  <c r="V21" i="5"/>
  <c r="X21" i="5" s="1"/>
  <c r="M21" i="5"/>
  <c r="AM20" i="5"/>
  <c r="AH20" i="5"/>
  <c r="M20" i="5"/>
  <c r="M31" i="5" s="1"/>
  <c r="X19" i="5"/>
  <c r="AM17" i="5"/>
  <c r="V17" i="5"/>
  <c r="X17" i="5" s="1"/>
  <c r="M17" i="5"/>
  <c r="X16" i="5"/>
  <c r="M16" i="5"/>
  <c r="V16" i="5" s="1"/>
  <c r="AH15" i="5"/>
  <c r="AM15" i="5" s="1"/>
  <c r="V15" i="5"/>
  <c r="X15" i="5" s="1"/>
  <c r="M15" i="5"/>
  <c r="AM14" i="5"/>
  <c r="AH14" i="5"/>
  <c r="M14" i="5"/>
  <c r="V14" i="5" s="1"/>
  <c r="X14" i="5" s="1"/>
  <c r="AJ13" i="5"/>
  <c r="AJ18" i="5" s="1"/>
  <c r="AG13" i="5"/>
  <c r="AG18" i="5" s="1"/>
  <c r="AF13" i="5"/>
  <c r="AF18" i="5" s="1"/>
  <c r="AE13" i="5"/>
  <c r="AE18" i="5" s="1"/>
  <c r="AD13" i="5"/>
  <c r="AD18" i="5" s="1"/>
  <c r="AD32" i="5" s="1"/>
  <c r="AD39" i="5" s="1"/>
  <c r="AC13" i="5"/>
  <c r="AC18" i="5" s="1"/>
  <c r="AC32" i="5" s="1"/>
  <c r="AC39" i="5" s="1"/>
  <c r="AB13" i="5"/>
  <c r="AB18" i="5" s="1"/>
  <c r="AB32" i="5" s="1"/>
  <c r="AB39" i="5" s="1"/>
  <c r="AA13" i="5"/>
  <c r="AA18" i="5" s="1"/>
  <c r="W13" i="5"/>
  <c r="W18" i="5" s="1"/>
  <c r="W32" i="5" s="1"/>
  <c r="W39" i="5" s="1"/>
  <c r="U13" i="5"/>
  <c r="U18" i="5" s="1"/>
  <c r="U32" i="5" s="1"/>
  <c r="U39" i="5" s="1"/>
  <c r="T13" i="5"/>
  <c r="T18" i="5" s="1"/>
  <c r="T32" i="5" s="1"/>
  <c r="T39" i="5" s="1"/>
  <c r="S13" i="5"/>
  <c r="S18" i="5" s="1"/>
  <c r="S32" i="5" s="1"/>
  <c r="S39" i="5" s="1"/>
  <c r="H44" i="5" s="1"/>
  <c r="R13" i="5"/>
  <c r="R18" i="5" s="1"/>
  <c r="R32" i="5" s="1"/>
  <c r="R39" i="5" s="1"/>
  <c r="Q13" i="5"/>
  <c r="Q18" i="5" s="1"/>
  <c r="Q32" i="5" s="1"/>
  <c r="Q39" i="5" s="1"/>
  <c r="P13" i="5"/>
  <c r="P18" i="5" s="1"/>
  <c r="P32" i="5" s="1"/>
  <c r="P39" i="5" s="1"/>
  <c r="O13" i="5"/>
  <c r="O18" i="5" s="1"/>
  <c r="O32" i="5" s="1"/>
  <c r="L13" i="5"/>
  <c r="L18" i="5" s="1"/>
  <c r="L32" i="5" s="1"/>
  <c r="L39" i="5" s="1"/>
  <c r="K13" i="5"/>
  <c r="K18" i="5" s="1"/>
  <c r="K32" i="5" s="1"/>
  <c r="K39" i="5" s="1"/>
  <c r="J13" i="5"/>
  <c r="J18" i="5" s="1"/>
  <c r="J32" i="5" s="1"/>
  <c r="J39" i="5" s="1"/>
  <c r="I13" i="5"/>
  <c r="I18" i="5" s="1"/>
  <c r="I32" i="5" s="1"/>
  <c r="I39" i="5" s="1"/>
  <c r="H13" i="5"/>
  <c r="H18" i="5" s="1"/>
  <c r="H32" i="5" s="1"/>
  <c r="H39" i="5" s="1"/>
  <c r="H46" i="5" s="1"/>
  <c r="G13" i="5"/>
  <c r="G18" i="5" s="1"/>
  <c r="G32" i="5" s="1"/>
  <c r="G39" i="5" s="1"/>
  <c r="H45" i="5" s="1"/>
  <c r="F13" i="5"/>
  <c r="F18" i="5" s="1"/>
  <c r="F32" i="5" s="1"/>
  <c r="F39" i="5" s="1"/>
  <c r="H43" i="5" s="1"/>
  <c r="E13" i="5"/>
  <c r="E18" i="5" s="1"/>
  <c r="E32" i="5" s="1"/>
  <c r="E39" i="5" s="1"/>
  <c r="E45" i="5" s="1"/>
  <c r="D13" i="5"/>
  <c r="D18" i="5" s="1"/>
  <c r="D32" i="5" s="1"/>
  <c r="D39" i="5" s="1"/>
  <c r="E44" i="5" s="1"/>
  <c r="C13" i="5"/>
  <c r="C18" i="5" s="1"/>
  <c r="C32" i="5" s="1"/>
  <c r="C39" i="5" s="1"/>
  <c r="E43" i="5" s="1"/>
  <c r="E46" i="5" s="1"/>
  <c r="E48" i="5" s="1"/>
  <c r="B13" i="5"/>
  <c r="B18" i="5" s="1"/>
  <c r="B32" i="5" s="1"/>
  <c r="B39" i="5" s="1"/>
  <c r="V12" i="5"/>
  <c r="X12" i="5" s="1"/>
  <c r="M12" i="5"/>
  <c r="AM11" i="5"/>
  <c r="AH11" i="5"/>
  <c r="M11" i="5"/>
  <c r="V11" i="5" s="1"/>
  <c r="X11" i="5" s="1"/>
  <c r="AH10" i="5"/>
  <c r="AM10" i="5" s="1"/>
  <c r="V10" i="5"/>
  <c r="X10" i="5" s="1"/>
  <c r="M10" i="5"/>
  <c r="AM9" i="5"/>
  <c r="AH9" i="5"/>
  <c r="M9" i="5"/>
  <c r="M13" i="5" s="1"/>
  <c r="M18" i="5" s="1"/>
  <c r="M32" i="5" s="1"/>
  <c r="M39" i="5" s="1"/>
  <c r="O5" i="5"/>
  <c r="AA5" i="5" s="1"/>
  <c r="H42" i="5" l="1"/>
  <c r="V9" i="5"/>
  <c r="AH13" i="5"/>
  <c r="AM13" i="5" s="1"/>
  <c r="AF32" i="5"/>
  <c r="AF39" i="5" s="1"/>
  <c r="H47" i="5"/>
  <c r="O39" i="5"/>
  <c r="AH18" i="5"/>
  <c r="AM18" i="5" s="1"/>
  <c r="AA32" i="5"/>
  <c r="AE32" i="5"/>
  <c r="AE39" i="5" s="1"/>
  <c r="AG32" i="5"/>
  <c r="AG39" i="5" s="1"/>
  <c r="AJ32" i="5"/>
  <c r="AJ39" i="5" s="1"/>
  <c r="V20" i="5"/>
  <c r="X34" i="5"/>
  <c r="X20" i="5" l="1"/>
  <c r="X31" i="5" s="1"/>
  <c r="V31" i="5"/>
  <c r="AA39" i="5"/>
  <c r="AH32" i="5"/>
  <c r="V13" i="5"/>
  <c r="V18" i="5" s="1"/>
  <c r="V32" i="5" s="1"/>
  <c r="V39" i="5" s="1"/>
  <c r="X9" i="5"/>
  <c r="X13" i="5" s="1"/>
  <c r="X18" i="5" s="1"/>
  <c r="H48" i="5"/>
  <c r="V43" i="5" l="1"/>
  <c r="V45" i="5" s="1"/>
  <c r="V46" i="5" s="1"/>
  <c r="X39" i="5"/>
  <c r="X43" i="5" s="1"/>
  <c r="X45" i="5" s="1"/>
  <c r="X32" i="5"/>
  <c r="AH39" i="5"/>
  <c r="AM32" i="5"/>
  <c r="AM39" i="5" s="1"/>
</calcChain>
</file>

<file path=xl/comments1.xml><?xml version="1.0" encoding="utf-8"?>
<comments xmlns="http://schemas.openxmlformats.org/spreadsheetml/2006/main">
  <authors>
    <author>Kien Tran</author>
  </authors>
  <commentList>
    <comment ref="AJ70" authorId="0">
      <text>
        <r>
          <rPr>
            <b/>
            <sz val="9"/>
            <color rgb="FF000000"/>
            <rFont val="Tahoma"/>
            <family val="2"/>
          </rPr>
          <t>Kien Tran:</t>
        </r>
        <r>
          <rPr>
            <sz val="9"/>
            <color rgb="FF000000"/>
            <rFont val="Tahoma"/>
            <family val="2"/>
          </rPr>
          <t xml:space="preserve">
need Brad Collier to confirm. Should be $72.0</t>
        </r>
      </text>
    </comment>
    <comment ref="BC70" authorId="0">
      <text>
        <r>
          <rPr>
            <b/>
            <sz val="9"/>
            <color rgb="FF000000"/>
            <rFont val="Tahoma"/>
            <family val="2"/>
          </rPr>
          <t>Kien Tran:</t>
        </r>
        <r>
          <rPr>
            <sz val="9"/>
            <color rgb="FF000000"/>
            <rFont val="Tahoma"/>
            <family val="2"/>
          </rPr>
          <t xml:space="preserve">
Brad Collier to confirm. correct</t>
        </r>
      </text>
    </comment>
  </commentList>
</comments>
</file>

<file path=xl/comments2.xml><?xml version="1.0" encoding="utf-8"?>
<comments xmlns="http://schemas.openxmlformats.org/spreadsheetml/2006/main">
  <authors>
    <author>John Heron</author>
  </authors>
  <commentList>
    <comment ref="B5" authorId="0">
      <text>
        <r>
          <rPr>
            <b/>
            <sz val="8"/>
            <color rgb="FF000000"/>
            <rFont val="Tahoma"/>
            <family val="2"/>
          </rPr>
          <t>John Heron:</t>
        </r>
        <r>
          <rPr>
            <sz val="8"/>
            <color rgb="FF000000"/>
            <rFont val="Tahoma"/>
            <family val="2"/>
          </rPr>
          <t xml:space="preserve">
Manual adjustment for 383 KENT ST car park (already incl as an office property)</t>
        </r>
      </text>
    </comment>
  </commentList>
</comments>
</file>

<file path=xl/sharedStrings.xml><?xml version="1.0" encoding="utf-8"?>
<sst xmlns="http://schemas.openxmlformats.org/spreadsheetml/2006/main" count="2745" uniqueCount="993">
  <si>
    <t>Property address</t>
  </si>
  <si>
    <t>Sector</t>
  </si>
  <si>
    <t>State</t>
  </si>
  <si>
    <t>Country</t>
  </si>
  <si>
    <t>Metro area</t>
  </si>
  <si>
    <t>Building Type</t>
  </si>
  <si>
    <t>Title</t>
  </si>
  <si>
    <t>Co-Owner</t>
  </si>
  <si>
    <t>Zoning</t>
  </si>
  <si>
    <t>NABERS energy rating (with green power)</t>
  </si>
  <si>
    <t>NABERS energy rating (without green power)</t>
  </si>
  <si>
    <t>NABERS water rating</t>
  </si>
  <si>
    <t>US LEED rating</t>
  </si>
  <si>
    <t>Green Star rating</t>
  </si>
  <si>
    <t>Year Built</t>
  </si>
  <si>
    <t>Site Area</t>
  </si>
  <si>
    <t xml:space="preserve">Lettable Area </t>
  </si>
  <si>
    <t>Lettable Area adjusted for Ownership</t>
  </si>
  <si>
    <t>Lettable Area</t>
  </si>
  <si>
    <t>Typical Floor Area</t>
  </si>
  <si>
    <t>Site Coverage</t>
  </si>
  <si>
    <t>Number of Buildings</t>
  </si>
  <si>
    <t>Number of Units</t>
  </si>
  <si>
    <t>Average Unit Size</t>
  </si>
  <si>
    <t>Office Content</t>
  </si>
  <si>
    <t>Car parking spaces</t>
  </si>
  <si>
    <t>Classification as Inv Prop, Equity Accounted, Develop Prop or Inventory</t>
  </si>
  <si>
    <t>Book Value 
30 June 12</t>
  </si>
  <si>
    <t xml:space="preserve">Independent Valuation </t>
  </si>
  <si>
    <t>Independent Valuation</t>
  </si>
  <si>
    <t>Valuer Name</t>
  </si>
  <si>
    <t>Valuation Agency</t>
  </si>
  <si>
    <t>Cap rate</t>
  </si>
  <si>
    <t>Initial Yield</t>
  </si>
  <si>
    <t>Discount Rate</t>
  </si>
  <si>
    <t>(under)/ over rented</t>
  </si>
  <si>
    <t>Major Tenants 1</t>
  </si>
  <si>
    <t>% 
by NPI</t>
  </si>
  <si>
    <t>Area</t>
  </si>
  <si>
    <t>Lease expiry date</t>
  </si>
  <si>
    <t>Major Tenant 2</t>
  </si>
  <si>
    <t>Major Tenant 3</t>
  </si>
  <si>
    <t>Major Tenant 4</t>
  </si>
  <si>
    <t>Major Tenant 5</t>
  </si>
  <si>
    <t>Portfolio Leased by Area</t>
  </si>
  <si>
    <t>Available</t>
  </si>
  <si>
    <t>FY 2013</t>
  </si>
  <si>
    <t>FY 2014</t>
  </si>
  <si>
    <t>FY 2015</t>
  </si>
  <si>
    <t>FY 2016</t>
  </si>
  <si>
    <t>FY 2017</t>
  </si>
  <si>
    <t>FY 2018</t>
  </si>
  <si>
    <t>FY 2019</t>
  </si>
  <si>
    <t>FY 2020</t>
  </si>
  <si>
    <t>FY 2021</t>
  </si>
  <si>
    <t>FY 2022+</t>
  </si>
  <si>
    <t>Encumbered Status</t>
  </si>
  <si>
    <t>AIFRS NOI
12mths  to 
30 June 12</t>
  </si>
  <si>
    <t>%</t>
  </si>
  <si>
    <t>hectares</t>
  </si>
  <si>
    <t>acres</t>
  </si>
  <si>
    <t xml:space="preserve">'000 m2 </t>
  </si>
  <si>
    <t xml:space="preserve">000 ft2 </t>
  </si>
  <si>
    <t>m2</t>
  </si>
  <si>
    <t xml:space="preserve">'000 ft2 </t>
  </si>
  <si>
    <t>Date</t>
  </si>
  <si>
    <t>A$m</t>
  </si>
  <si>
    <t>US$m</t>
  </si>
  <si>
    <t>€ m</t>
  </si>
  <si>
    <t>NZ$m</t>
  </si>
  <si>
    <t>sqm</t>
  </si>
  <si>
    <t>Yes/No</t>
  </si>
  <si>
    <t>Note: 8</t>
  </si>
  <si>
    <t>Note: 9</t>
  </si>
  <si>
    <t>Note: 7</t>
  </si>
  <si>
    <t>Garema Court, 140-180 City Walk, Canberra</t>
  </si>
  <si>
    <t>Office</t>
  </si>
  <si>
    <t>ACT</t>
  </si>
  <si>
    <t>AUS</t>
  </si>
  <si>
    <t>Garema Court is located on City Walk, Civic, in Canberra’s CBD, close to Canberra’s shopping precinct, bus interchange and major car parks. Significant refurbishment completed in 2012 for a new whole building tenant.</t>
  </si>
  <si>
    <t>Canberra CBD</t>
  </si>
  <si>
    <t>A Grade - office</t>
  </si>
  <si>
    <t>Leasehold</t>
  </si>
  <si>
    <t/>
  </si>
  <si>
    <t>CZ1 Core Zone - City Centre Precinct</t>
  </si>
  <si>
    <t>Inv Prop</t>
  </si>
  <si>
    <t>Robert Rixon</t>
  </si>
  <si>
    <t>Colliers International</t>
  </si>
  <si>
    <t>Commonwealth of Australia</t>
  </si>
  <si>
    <t>HJH Pty Limited (Sizzle Bento)</t>
  </si>
  <si>
    <t>Mathew Arcidiacono Optometrist</t>
  </si>
  <si>
    <t>Intrepid Travel</t>
  </si>
  <si>
    <t>No</t>
  </si>
  <si>
    <t>14 Moore Street, Canberra</t>
  </si>
  <si>
    <t>The 14 level office tower comprises a ground floor level foyer, 13 upper levels of office accommodation and two levels of basement car parking. The property is located in the north-west quadrant of Civic, which is the main financial precinct in Canberra.  Refurbished lift programme will be will be completed during 2012.</t>
  </si>
  <si>
    <t>B Grade - office</t>
  </si>
  <si>
    <t>Commercial A - Precinct b1</t>
  </si>
  <si>
    <t>Steven Flannery</t>
  </si>
  <si>
    <t>CBRE</t>
  </si>
  <si>
    <t>TransACT Capital (Telco)</t>
  </si>
  <si>
    <t>The Zenith, 821 Pacific Highway, Chatswood</t>
  </si>
  <si>
    <t>NSW</t>
  </si>
  <si>
    <t>The Zenith is a twin-tower office complex, located in the Chatswood commercial precinct between the Pacific Highway and the North Shore railway line. The towers each have 21 levels of A-grade office accommodation with ground floor retail space, a 250 seat theatre and five levels of basement parking.</t>
  </si>
  <si>
    <t>Chatswood</t>
  </si>
  <si>
    <t>Freehold</t>
  </si>
  <si>
    <t>GPT Wholesale Office Fund</t>
  </si>
  <si>
    <t>3(c2) - Business Commercial</t>
  </si>
  <si>
    <t>Tom Phelan</t>
  </si>
  <si>
    <t>Knight Frank</t>
  </si>
  <si>
    <t>Transport Construction Authori</t>
  </si>
  <si>
    <t>Ezi Parking</t>
  </si>
  <si>
    <t>ABI Group</t>
  </si>
  <si>
    <t>Cisco Systems Australia</t>
  </si>
  <si>
    <t>11 Talavera Road, Macquarie Park</t>
  </si>
  <si>
    <t>Located in the Macquarie Park corridor approximately 10 kms north of the Sydney CBD, the office park consists of 3 modern office buildings, with two street frontages. The complex is also serviced by a childcare centre, gym and sporting facilities.</t>
  </si>
  <si>
    <t>Macquarie Park</t>
  </si>
  <si>
    <t>Office Park</t>
  </si>
  <si>
    <t>B7 Business Park &amp; B3 Commercial Core</t>
  </si>
  <si>
    <t>3.5</t>
  </si>
  <si>
    <t>4.0</t>
  </si>
  <si>
    <t>Andrew Duguid</t>
  </si>
  <si>
    <t>M3 Property</t>
  </si>
  <si>
    <t>George Weston Foods</t>
  </si>
  <si>
    <t>Ericsson Australia</t>
  </si>
  <si>
    <t>The Nielsen Company</t>
  </si>
  <si>
    <t>Transfield Services</t>
  </si>
  <si>
    <t>Alleasing Finance Aust</t>
  </si>
  <si>
    <t>40-50 Talavera Road, Macquarie Park</t>
  </si>
  <si>
    <t xml:space="preserve">40-50 Talavera Road is a three level office/warehouse building. The property is located at the corner of Talavera and Khartoum Roads in Macquarie Park, NSW. It has four different access points, which provide further flexibility for individual tenancies.  </t>
  </si>
  <si>
    <t>Business Park</t>
  </si>
  <si>
    <t>B7 Business Park</t>
  </si>
  <si>
    <t>2.0</t>
  </si>
  <si>
    <t>John Waugh</t>
  </si>
  <si>
    <t>BAE Systems Australia</t>
  </si>
  <si>
    <t>Carl Zeiss Australia</t>
  </si>
  <si>
    <t>Peptech Animal Health</t>
  </si>
  <si>
    <t>Kimberly-Clark Australia</t>
  </si>
  <si>
    <t>Acre Woods Childcare</t>
  </si>
  <si>
    <t>144 Wicks Road, Macquarie Park 4 8</t>
  </si>
  <si>
    <t xml:space="preserve">This 5.9ha development site is located in Macquarie Park surrounded by Epping Road, Wicks  Road and Waterloo Road.  Master planning of the site is in place for a “campus style” office park with DA approvals in place for the road network and the first stage office building of approx. 27,000 sqm.
</t>
  </si>
  <si>
    <t>Land</t>
  </si>
  <si>
    <t>DEXUS Wholesale Property Fund</t>
  </si>
  <si>
    <t>Develop Prop</t>
  </si>
  <si>
    <t>John Booth</t>
  </si>
  <si>
    <t>Victoria Cross, 60 Miller Street, North Sydney</t>
  </si>
  <si>
    <t>The building comprises 12 levels of office accommodation, ground and upper ground retail and three levels of basement parking for 180 vehicles. A five storey adjoining development was completed in 2009 and significant refurbishment to the office building including new building foyer and lifts completed in 2012.  Victoria Cross is located in a prominent position within the North Sydney CBD.</t>
  </si>
  <si>
    <t>North Sydney</t>
  </si>
  <si>
    <t>Commercial (3a)</t>
  </si>
  <si>
    <t>Michael Pisano</t>
  </si>
  <si>
    <t>Carnival</t>
  </si>
  <si>
    <t>Cover-More Insurance Services</t>
  </si>
  <si>
    <t>Euro RSCG Australia</t>
  </si>
  <si>
    <t>S &amp; K Car Park Management</t>
  </si>
  <si>
    <t>NDY Management</t>
  </si>
  <si>
    <t>130 George Street, Parramatta 10</t>
  </si>
  <si>
    <t>A 16 level office tower has dual frontage and access to George and Phillip Streets. The adjoining site, 105 Phillip St, provides an opportunity  to develop an office tower at the rear of the combined site  with a central courtyard/atrium.</t>
  </si>
  <si>
    <t>Parramatta CBD</t>
  </si>
  <si>
    <t>City Core</t>
  </si>
  <si>
    <t>Exempt</t>
  </si>
  <si>
    <t>Scott Young</t>
  </si>
  <si>
    <t>Savills</t>
  </si>
  <si>
    <t>State of NSW</t>
  </si>
  <si>
    <t>AON Corporation</t>
  </si>
  <si>
    <t>Hays Specialist Recruitment</t>
  </si>
  <si>
    <t>CPK (ex S&amp;K)</t>
  </si>
  <si>
    <t>105 Phillip Street, Parramatta 4</t>
  </si>
  <si>
    <t>105 Phillip Street is a car park site (adjacent 130 George Street) with development consent for a 20,000sqm office building with generous ground floor amenities.</t>
  </si>
  <si>
    <t>1 Bligh Street, Sydney</t>
  </si>
  <si>
    <t>1 Bligh Street is a premium grade high-rise building offering 27 levels of office accommodation and features a double-skin, glass facade with a naturally ventilated full height atrium. Amenities include a cafe, childcare centre, shower facilities, bicycle racks and parking for 92 cars.</t>
  </si>
  <si>
    <t>Sydney CBD</t>
  </si>
  <si>
    <t>Premium Grade - office</t>
  </si>
  <si>
    <t>DEXUS Wholesale Property Fund &amp; Cbus Property</t>
  </si>
  <si>
    <t>City Centre</t>
  </si>
  <si>
    <t>Equity Accounted</t>
  </si>
  <si>
    <t>Peter Inglis</t>
  </si>
  <si>
    <t>Clayton Utz</t>
  </si>
  <si>
    <t>MPS</t>
  </si>
  <si>
    <t>Papuan Oil Search</t>
  </si>
  <si>
    <t>Bloomberg</t>
  </si>
  <si>
    <t>The Executive Centre</t>
  </si>
  <si>
    <t>Sydney CBD Floor Space (1 Chifley Square, Sydney) 
NOT MAPPED</t>
  </si>
  <si>
    <t>Other</t>
  </si>
  <si>
    <t>Peter Tunks</t>
  </si>
  <si>
    <t>45 Clarence Street, Sydney</t>
  </si>
  <si>
    <t xml:space="preserve">A modern A-grade office building located in the western corridor of the Sydney CBD overlooking Darling Harbour. This high rise building includes 28 levels of office accommodation and five levels of basement parking. Major upgrade works to the upper levels, lobby and lifts were completed in 2005. </t>
  </si>
  <si>
    <t>Andrew Pannifex</t>
  </si>
  <si>
    <t>Lloyds International</t>
  </si>
  <si>
    <t>Bank of Western Aust</t>
  </si>
  <si>
    <t>International SOS</t>
  </si>
  <si>
    <t>Kaplan Education</t>
  </si>
  <si>
    <t>Benfield (Australia)</t>
  </si>
  <si>
    <t>201-217 Elizabeth Street, Sydney</t>
  </si>
  <si>
    <t xml:space="preserve">201-217 Elizabeth Street is a prominent A-grade, 42 level tower comprising 34 levels of office space, lower ground floor retail and on-site security. The office space is column-free and has floor to ceiling windows that provide abundant natural light and extensive views of Sydney Harbour and Hyde Park. </t>
  </si>
  <si>
    <t>Perron Investments</t>
  </si>
  <si>
    <t>2.5</t>
  </si>
  <si>
    <t>Mark Smallhorn</t>
  </si>
  <si>
    <t>Jones Lang LaSalle</t>
  </si>
  <si>
    <t>Phillips Fox</t>
  </si>
  <si>
    <t>Maersk Australia</t>
  </si>
  <si>
    <t>TransGrid</t>
  </si>
  <si>
    <t>Cambridge</t>
  </si>
  <si>
    <t xml:space="preserve">Governor Phillip &amp; Macquarie Tower Complex,
1 Farrer Place, Sydney </t>
  </si>
  <si>
    <t>Governor Phillip and Macquarie Tower complex is among Sydney’s leading premium grade office buildings. GPT is 64 levels of which there are 37 levels of premium office space and GMT is 42 levels of which there are 25 levels of premium office space, the complex also comprises Phillip Street Terraces (five restored historic terraces) and nine levels of basement parking for 654 cars.</t>
  </si>
  <si>
    <t>General Property Trust &amp; Australian Prime Property Fund</t>
  </si>
  <si>
    <t>GPT 4.5
GMT 4.5</t>
  </si>
  <si>
    <t>GPT 3.5 
GMT 4.0</t>
  </si>
  <si>
    <t>GPT 3.5 
GMT 3.5</t>
  </si>
  <si>
    <t>Mallesons</t>
  </si>
  <si>
    <t>Goldman Sachs JBWere</t>
  </si>
  <si>
    <t>CCW Sydney</t>
  </si>
  <si>
    <t>Merrill Lynch Australia</t>
  </si>
  <si>
    <t>Australia Square Complex, 264-278 George Street, Sydney</t>
  </si>
  <si>
    <t>One of Sydney’s prime office properties, designed by Australian architect Harry Seidler, Australia Square is situated in the heart of Sydney’s CBD. The complex comprises a 48 level circular tower and the smaller 13 level Plaza building and an adjoining external courtyard. The complex is undergoing significant refurbishment which includes major plant and floor by floor upgrades.</t>
  </si>
  <si>
    <t>General Property Trust</t>
  </si>
  <si>
    <t>ASQ Tower 4.5
ASQ Plaza 5.0</t>
  </si>
  <si>
    <t>ASQ Tower 4.0
ASQ Plaza 4.5</t>
  </si>
  <si>
    <t>ASQ Tower 4.0
ASQ Plaza 4.0</t>
  </si>
  <si>
    <t>Origin Energy</t>
  </si>
  <si>
    <t>Wilson Parking</t>
  </si>
  <si>
    <t>HWL Ebsworth Leasing</t>
  </si>
  <si>
    <t>NINEMSN</t>
  </si>
  <si>
    <t>Nexia Court &amp; Co</t>
  </si>
  <si>
    <t>30 The Bond, 30-34 Hickson Road, Sydney</t>
  </si>
  <si>
    <t>This contemporary office building was the first in Australia to achieve a 5-star Australian Building Greenhouse Rating. The building provides 10 levels of office space, basement parking for 113 cars and features chilled beam air-conditioning, an Australian first in 2004.</t>
  </si>
  <si>
    <t>5.0</t>
  </si>
  <si>
    <t>4.5</t>
  </si>
  <si>
    <t>Lend Lease Management Services</t>
  </si>
  <si>
    <t>Alphapharm</t>
  </si>
  <si>
    <t>Li Qin Lai &amp; Yan Fang Yu</t>
  </si>
  <si>
    <t>Telstra</t>
  </si>
  <si>
    <t>Optus</t>
  </si>
  <si>
    <t>309-321 Kent Street, Sydney</t>
  </si>
  <si>
    <t>The two-office tower complex is located in the western corridor of the Sydney CBD overlooking Darling Harbour. The complex comprises 36 levels of office accommodation, with 19 levels in 321 Kent Street and 17 levels in Lumley House, a ground level retail plaza and five levels of basement parking.</t>
  </si>
  <si>
    <t>AMP</t>
  </si>
  <si>
    <t>309 Kent 5.0 
321 Kent 5.0</t>
  </si>
  <si>
    <t>309 Kent 4.5 
321 Kent 4.5</t>
  </si>
  <si>
    <t>309 Kent 3.5 
321 Kent 3.5</t>
  </si>
  <si>
    <t>Promina/Asteron</t>
  </si>
  <si>
    <t>Spamil</t>
  </si>
  <si>
    <t>Wesfarmers Gen Insurance</t>
  </si>
  <si>
    <t>WHK Horwath Sydney</t>
  </si>
  <si>
    <t>Sydney IVF</t>
  </si>
  <si>
    <t>383-395 Kent Street, Sydney</t>
  </si>
  <si>
    <t>A 14 level A-Grade office tower which was completed in May 2002. The tower was constructed above a large car park. 383 Kent Street is located along the western corridor of Sydney and has dual frontage to Kent and Sussex Streets.</t>
  </si>
  <si>
    <t>Grant Thornton</t>
  </si>
  <si>
    <t>Intersystems</t>
  </si>
  <si>
    <t>National Mutual Life Assoc</t>
  </si>
  <si>
    <t>JTB Australia</t>
  </si>
  <si>
    <t>Solution 6</t>
  </si>
  <si>
    <t>One Margaret Street, Sydney</t>
  </si>
  <si>
    <t>One Margaret Street is located in the western corridor of the Sydney CBD overlooking Darling Harbour. The building includes 18 levels of A-grade office accommodation and three levels of car parking for 103 vehicles. The building was completely refurbished in 2002.</t>
  </si>
  <si>
    <t>Mark Smallhorn / James Marks</t>
  </si>
  <si>
    <t>PKF Services (NSW)</t>
  </si>
  <si>
    <t>Cuscal</t>
  </si>
  <si>
    <t>Travelex</t>
  </si>
  <si>
    <t>XL Insurance Company</t>
  </si>
  <si>
    <t>44 Market Street, Sydney</t>
  </si>
  <si>
    <t xml:space="preserve">A 26 level freestanding office tower. The building is A-Grade following a substantial upgrade in 1996. It is located along the western corridor of the Sydney CBD at the corner of Market, York and Clarence Streets.  </t>
  </si>
  <si>
    <t>Slater and Gordon</t>
  </si>
  <si>
    <t>Westpac</t>
  </si>
  <si>
    <t>POAGS</t>
  </si>
  <si>
    <t>Beca</t>
  </si>
  <si>
    <t xml:space="preserve">123 Albert Street, Brisbane </t>
  </si>
  <si>
    <t>QLD</t>
  </si>
  <si>
    <t xml:space="preserve">A premium grade office tower designed to acheive a 6 Star Green Star rating and a 5 Star NABERS Energy Rating. The tower comprises 26 levels of office space, eight levels of car parking providing 388 car bays in total and an expansive ground floor lobby area featuring 5 retail shops.  </t>
  </si>
  <si>
    <t>Brisbane CBD</t>
  </si>
  <si>
    <t>Multi Purpose Centre - MPI - City Centre</t>
  </si>
  <si>
    <t>1513 / 1604</t>
  </si>
  <si>
    <t>Fraser Bentley</t>
  </si>
  <si>
    <t>Rio Tinto</t>
  </si>
  <si>
    <t>Queensland Treasury Corp</t>
  </si>
  <si>
    <t>Bentleys (QLD)</t>
  </si>
  <si>
    <t>Urbis</t>
  </si>
  <si>
    <t>Flinders Gate Complex, 172 Flinders Street and 189 Flinders Lane, Melbourne</t>
  </si>
  <si>
    <t>VIC</t>
  </si>
  <si>
    <t>The Flinders Gate Complex comprises two small boutique office buildings. They are located close to Flinders Street Station, Swanston Street and, in the case of 172 Flinders Street, opposite Federation Square.</t>
  </si>
  <si>
    <t>Melbourne CBD</t>
  </si>
  <si>
    <t>Capital City Zone (CCZ1)</t>
  </si>
  <si>
    <t>172 Flinders 3.0 
189 Flinders 3.5</t>
  </si>
  <si>
    <t>172 Flinders 2.5 
189 Flinders 3.0</t>
  </si>
  <si>
    <t>172 Flinders 3.0 
189 Flinders 1.0</t>
  </si>
  <si>
    <t>Joseph Perillo</t>
  </si>
  <si>
    <t>Film Victoria</t>
  </si>
  <si>
    <t>Melbourne International Festiv</t>
  </si>
  <si>
    <t>My Mac (Australia)</t>
  </si>
  <si>
    <t>Billard Leece Partnership</t>
  </si>
  <si>
    <t>Rockwell Bates</t>
  </si>
  <si>
    <t>8 Nicholson Street, Melbourne</t>
  </si>
  <si>
    <t>A freestanding 18 level office tower with three levels of basement parking. It is located on the eastern edge of the Melbourne CBD close to Parliament Station. The property is located in a State/Federal Government precinct.</t>
  </si>
  <si>
    <t>Business 2 Zone 1 (B2Z)</t>
  </si>
  <si>
    <t>Peter Volakos</t>
  </si>
  <si>
    <t>State of Victoria</t>
  </si>
  <si>
    <t>Vodafone</t>
  </si>
  <si>
    <t>Basement Storage</t>
  </si>
  <si>
    <t>Victrack</t>
  </si>
  <si>
    <t xml:space="preserve">Southgate Complex, 3 Southgate Avenue, Southbank </t>
  </si>
  <si>
    <t>The Southgate Complex is a landmark office and retail property, located on the Yarra River in the Southbank arts and leisure precinct of Melbourne. The complex comprises two high-quality office towers, HWT Tower and IBM Centre, a three level retail plaza and two levels of underground car parking.</t>
  </si>
  <si>
    <t>IBM 4.0 
 HWT 4.0</t>
  </si>
  <si>
    <t>IBM 3.5
 HWT 3.5</t>
  </si>
  <si>
    <t>IBM 4.0
 HWT 3.5</t>
  </si>
  <si>
    <t>Andrew Lett</t>
  </si>
  <si>
    <t>IBM Australia Limited</t>
  </si>
  <si>
    <t>Australian Dairy</t>
  </si>
  <si>
    <t>Hyro Services</t>
  </si>
  <si>
    <t>McGrathNichol &amp; Partners</t>
  </si>
  <si>
    <t>Honan Services</t>
  </si>
  <si>
    <t>Woodside Plaza, 240 St Georges Terrace, Perth</t>
  </si>
  <si>
    <t>WA</t>
  </si>
  <si>
    <t>Woodside Plaza is one of Perth’s four premium-grade office buildings, located in a prime position along the northern side of St Georges Terrace. The building comprises premium office space over 24 levels, a ground floor retail arcade and basement parking for 247 cars.</t>
  </si>
  <si>
    <t>Perth CBD</t>
  </si>
  <si>
    <t>Central City Area - St Georges</t>
  </si>
  <si>
    <t>Mark Foster-Key</t>
  </si>
  <si>
    <t>Woodside Energy</t>
  </si>
  <si>
    <t>Deloitte Services</t>
  </si>
  <si>
    <t>Corrs Support Services</t>
  </si>
  <si>
    <t>HNL WA</t>
  </si>
  <si>
    <t>CB Richard Ellis</t>
  </si>
  <si>
    <t>Lumley Centre, 88 Shortland Street, Auckland</t>
  </si>
  <si>
    <t>Auckland</t>
  </si>
  <si>
    <t>NZ</t>
  </si>
  <si>
    <t>A premium grade office tower comprising 15 levels of office accommodation located within the Auckland CBD which was completed in October 2005. The tower offers views of Auckland Harbour from upper levels.</t>
  </si>
  <si>
    <t>Auckland CBD</t>
  </si>
  <si>
    <t>Central Area District - Strategic Management Area 1</t>
  </si>
  <si>
    <t>Arthur Harris</t>
  </si>
  <si>
    <t>Simpson Grierson</t>
  </si>
  <si>
    <t>Lumley General Insurance</t>
  </si>
  <si>
    <t>Minter Ellison Rudd Watts</t>
  </si>
  <si>
    <t>Manson Securities</t>
  </si>
  <si>
    <t>WINTON LULHAM</t>
  </si>
  <si>
    <t>Car Park</t>
  </si>
  <si>
    <t>A 785 bay car park below a 14 level office tower located along the western corridor of the Sydney CBD, which has dual street frontage with Kent and Sussex Streets.</t>
  </si>
  <si>
    <t>Carpark</t>
  </si>
  <si>
    <t>32-44 Flinders Street, Melbourne</t>
  </si>
  <si>
    <t>A 539 bay car park built over 10 levels constructed in 1998.  It services residential and office patrons, as well as entertainment, including the MCG, Melbourne Park and Federation Square.  It has dual access to Flinders Street and Flinders Lane.</t>
  </si>
  <si>
    <t>Capital City Zone 1</t>
  </si>
  <si>
    <t>Super Developments</t>
  </si>
  <si>
    <t>Athenaeum Club</t>
  </si>
  <si>
    <t>Flinders Gate Complex, 172 Flinders Street, Melbourne</t>
  </si>
  <si>
    <t>A 1,071 bay car park attached to two small office buildings located centrally in the Melbourne CBD diagonally opposite Flinders Street Railway Station and directly opposite Federation Square.  It has dual access to Flinders Street and Flinders Lane.</t>
  </si>
  <si>
    <t>34-60 Little Collins Street, Melbourne</t>
  </si>
  <si>
    <t>A 942 bay freestanding car park, with a café and rental car outlet on the ground floor.  It is located in the eastern corridor of the Melbourne CBD providing convenient access to Melbourne’s premium office and entertainment precincts.  It has dual access to Bourke and Little Collins Streets.</t>
  </si>
  <si>
    <t>Capital City Zone</t>
  </si>
  <si>
    <t>Ying Bai Lin t/as Basil's Deli</t>
  </si>
  <si>
    <t>52 Holbeche Road, Arndell Park</t>
  </si>
  <si>
    <t>Industrial</t>
  </si>
  <si>
    <t>The property is located at the intersection of Holbeche Road and Murtha Street at Arndell Park, an established industrial suburb located along the M4 corridor within western Sydney. Arndell Park is approximately 10 kms west of Parramatta and 35 kms from the Sydney CBD.</t>
  </si>
  <si>
    <t>Sydney, Outer West</t>
  </si>
  <si>
    <t>Distribution Centre</t>
  </si>
  <si>
    <t xml:space="preserve">4(a) General Industrial </t>
  </si>
  <si>
    <t>Kenny Duncanson</t>
  </si>
  <si>
    <t>DHL Exel Supply Chain (Aus)</t>
  </si>
  <si>
    <t>79-99 St Hilliers Road, Auburn</t>
  </si>
  <si>
    <t>St Hilliers Estate is situated on the south eastern side of Parramatta Rd and St Hilliers Rd at Auburn, approximately 20 kms west of the Sydney CBD and four kms south-east of the Parramatta CBD. Entry and exit points to the M4 Motorway are situated 400 metres to the north.</t>
  </si>
  <si>
    <t>Sydney, Inner West</t>
  </si>
  <si>
    <t>4(c) Industrial Enterprise</t>
  </si>
  <si>
    <t>Legrand Australia PL</t>
  </si>
  <si>
    <t>Bunzl Australia L</t>
  </si>
  <si>
    <t>Allen Taylor &amp; Co L</t>
  </si>
  <si>
    <t>Pitney Bowes Aust</t>
  </si>
  <si>
    <t>Cubic Transportation System PL</t>
  </si>
  <si>
    <t>3 Brookhollow Avenue, Baulkham Hills 6</t>
  </si>
  <si>
    <t>The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</si>
  <si>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</si>
  <si>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Employment area 10(a)</t>
  </si>
  <si>
    <t>IBM Australia Limited (Renewa)</t>
  </si>
  <si>
    <t>1 Garigal Road, Belrose</t>
  </si>
  <si>
    <t>The property is situated on the south western corner of the intersection of Garigal Rd and Forest Way at Belrose within Austlink Business Park. Austlink Business Park is located approximately 24 kms north west of the Sydney CBD.</t>
  </si>
  <si>
    <t>Sydney, North</t>
  </si>
  <si>
    <t>Andrew Graham</t>
  </si>
  <si>
    <t>Brightpoint Australia PL</t>
  </si>
  <si>
    <t>2 Minna Close, Belrose</t>
  </si>
  <si>
    <t>The property is located in the Austlink Business Park in Belrose, 24 kms north west of the Sydney CBD. It has access from Minna Close and frontage to Mona Vale Road, a major ring road from the northern suburbs of Sydney to the western and southern regions.</t>
  </si>
  <si>
    <t>Getronics Australia Pty Ltd</t>
  </si>
  <si>
    <t>STRANDBAGS GROUP PTY LTD</t>
  </si>
  <si>
    <t>Raymarine Asia P/L New</t>
  </si>
  <si>
    <t>30-32 Bessemer Street, Blacktown</t>
  </si>
  <si>
    <t xml:space="preserve">The property forms part of the established Blacktown Industrial precinct situated three kms north of the commercial/retail centre of Blacktown. Bessemer Street extends off the western side of Sunnyholt Road which provides access to the M7 Motorway, approximately two kms to the north.  </t>
  </si>
  <si>
    <t>General Industrial 4(a)</t>
  </si>
  <si>
    <t>Michael Caruana</t>
  </si>
  <si>
    <t>C &amp; M Snackfoods</t>
  </si>
  <si>
    <t>114-120 Old Pittwater Road, Brookvale</t>
  </si>
  <si>
    <t>The property comprises two buildings and is located in Brookvale, a northern suburb of Sydney, 15 kms from the CBD. The land meaures 4.2 hectares over two lots and has good access to Pittwater Road, a main thoroughfare between the northern beaches and the CBD.</t>
  </si>
  <si>
    <t>G10 Brookvale Industrial West</t>
  </si>
  <si>
    <t>Avon Products Pty Ltd</t>
  </si>
  <si>
    <t>FUJIFILM Australia PL</t>
  </si>
  <si>
    <t>James Bennett PL</t>
  </si>
  <si>
    <t>Insight Enterprise PL</t>
  </si>
  <si>
    <t>Rip Curl PL</t>
  </si>
  <si>
    <t>2 Alspec Place, Eastern Creek</t>
  </si>
  <si>
    <t>The property comprises a modern warehouse and distribution facility located approximately one km south of the M7/M4 interchange. Eastern Creek is recognised as the premier industrial logistics precinct in the Sydney Metropolitan area.</t>
  </si>
  <si>
    <t>Employment</t>
  </si>
  <si>
    <t>Al Carpenter</t>
  </si>
  <si>
    <t>DHL Logistics</t>
  </si>
  <si>
    <t xml:space="preserve">94-106 Lenore Drive, Erskine Park 2 </t>
  </si>
  <si>
    <t>Asset sold 15 June 2012</t>
  </si>
  <si>
    <t>57-75 Templar Road, Erskine Park 3</t>
  </si>
  <si>
    <t>The property comprises a benched and serviced vacant parcel of land. An existing stormwater detention basin situated on the north-west corner of the site is utilised by the adjoining BlueScope Steel (northern boundary).  A warehouse occupied by Target Australia adjoins the southern boundary. Erskine Park is located approximately 48 kilometres west of the Sydney CBD.</t>
  </si>
  <si>
    <t>IN1 General Industrial</t>
  </si>
  <si>
    <t>Inventory</t>
  </si>
  <si>
    <t>145-151 Arthur Street, Flemington</t>
  </si>
  <si>
    <t>Flemington is approximately 16 kms west of the Sydney CBD and eight kms east of Parramatta's CBD. The property forms part of an established inner west industrial precinct and has good exposure and access to Arthur Street and major traffic arteries in western Sydney.</t>
  </si>
  <si>
    <t>Industrial 4</t>
  </si>
  <si>
    <t>AWA Limited</t>
  </si>
  <si>
    <t>Rail Infrastructure Corporatio</t>
  </si>
  <si>
    <t>Lesandu Pty Ltd</t>
  </si>
  <si>
    <t>Thomson Telecom Australia</t>
  </si>
  <si>
    <t>436-484 Victoria Road, Gladesville</t>
  </si>
  <si>
    <t>The property is located in a prominent position on the intersection of Victoria Road and Tennyson Road, Gladesville, approximately 10 kms north west of the Sydney CBD and 11 kms east of the Parramatta CBD.</t>
  </si>
  <si>
    <t>Industrial 4 (b1) and 4 (b2) Light</t>
  </si>
  <si>
    <t>Mark Harrison</t>
  </si>
  <si>
    <t>Spotless Services Australia</t>
  </si>
  <si>
    <t>BIO RAD LAB (Renewal)</t>
  </si>
  <si>
    <t>Downer Engineering PL</t>
  </si>
  <si>
    <t>Downer Engineering  PL</t>
  </si>
  <si>
    <t>Ultraceuticals PL (Renewal)</t>
  </si>
  <si>
    <t>1 Foundation Place, Greystanes</t>
  </si>
  <si>
    <t xml:space="preserve">The property is situated in the Greystanes business hub within close proximity to major arterial routes, M4/M7 motorways. Greystanes business hub is 6 kms west of Parramatta and 26 kms west of the Sydney CBD. </t>
  </si>
  <si>
    <t>Industrial Estate</t>
  </si>
  <si>
    <t>Matthew Ball</t>
  </si>
  <si>
    <t>Hitachi Construction Machinery</t>
  </si>
  <si>
    <t>Sirva Pty Ltd</t>
  </si>
  <si>
    <t>Phillips &amp; House</t>
  </si>
  <si>
    <t>Yusen Logistics PL</t>
  </si>
  <si>
    <t>Kobelco CNH Australia PL</t>
  </si>
  <si>
    <t>Quarry Industrial Estate, 2-6 Basalt Road, Greystanes</t>
  </si>
  <si>
    <t>This facility is located in the Quarry at Greystanes estate which is approximately 6 kms west of Parramatta and 26 kms west of the Sydney CBD with direct access to the M4 and M7 and linkages through to Wetherill Park and Smithfield. The building was completed in April 2012.</t>
  </si>
  <si>
    <t>Camerons</t>
  </si>
  <si>
    <t>This facility is located in the Quarry at Greystanes estate which is approximately 6 kms west of Parramatta and 26 kms west of the Sydney CBD with direct access to the M4 and M7 and linkages through to Wetherill Park and Smithfield. The building was completed in July 2012.</t>
  </si>
  <si>
    <t>UPS</t>
  </si>
  <si>
    <t xml:space="preserve">The facility is located in the Quarry at Greystanes estate which is approximately 6 kms west of Parramatta and 26 kms west of the Sydney CBD with direct access to the M4 and M7 and linkages through to Wetherill Park and Smithfield. This was the first development at Quarry and was completed in August 2010.  </t>
  </si>
  <si>
    <t>Solaris Paper</t>
  </si>
  <si>
    <t xml:space="preserve">The facility is located in the Quarry at Greystanes estate which is approximately 6 kms west of Parramatta and 26 kms west of the Sydney CBD with direct access to the M4 and M7 and linkages through to Wetherill Park and Smithfield. This was the second development at Quarry and was completed in December 2010. </t>
  </si>
  <si>
    <t>Adam Gander</t>
  </si>
  <si>
    <t>Symbion Health</t>
  </si>
  <si>
    <t xml:space="preserve">The facility is located in the Quarry at Greystanes estate which is approximately 6 kms west of Parramatta and 26 kms west of the Sydney CBD with direct access to the M4 and M7 and linkages through to Wetherill Park and Smithfield.  This was the third development at Quarry and was completed in September 2011. </t>
  </si>
  <si>
    <t>Fujitsu</t>
  </si>
  <si>
    <t>Quarry at Greystanes is a development site located to the south of the Greystanes business hub. It is DA approved for 240,000 sqm of industrial space and is in close proximity to the M4/M7 motorways.</t>
  </si>
  <si>
    <t>27-29 Liberty Road, Huntingwood</t>
  </si>
  <si>
    <t>The property is located on the northern side of Liberty Road in Huntingwood, a well-established industrial location home to a number of major corporates. Huntingwood is in close proximity to the western Sydney arterial road network being approximately two kms east of the M4/M7 Interchange.</t>
  </si>
  <si>
    <t>4(d) Huntingwood Industrial Zone</t>
  </si>
  <si>
    <t>Craig Renshaw</t>
  </si>
  <si>
    <t>Entertainment Distributors</t>
  </si>
  <si>
    <t>Kings Park Industrial Estate, Vardys Road, Marayong</t>
  </si>
  <si>
    <t>A large multi unit industrial estate over 68,000 sqm, comprising nine office/warehouse buildings and a café. The buildings range from 2,500-27,300 sqm. Kings Park is located in Marayong near the Marayong Railway Station. The property is situated in close proximity to the M7 and M2 Motorways and is linked to the M4 Motorway via main arterial roads.</t>
  </si>
  <si>
    <t>4(a) General Industrial</t>
  </si>
  <si>
    <t>Visy Pet Pty Ltd (Renewal)</t>
  </si>
  <si>
    <t>Regency Media</t>
  </si>
  <si>
    <t>Pelikan Artline</t>
  </si>
  <si>
    <t>Imation TDK Pty Ltd</t>
  </si>
  <si>
    <t>McKey Distribution Pty Ltd</t>
  </si>
  <si>
    <t xml:space="preserve">2-4 Military Road, Matraville </t>
  </si>
  <si>
    <t>A modern industrial estate comprising of two freestanding, high clearance industrial office/warehouse buildings. The buildings extend to a total area of 30,154 sqm on a site of 5.4 ha. The property is situated in close proximity to the expanding Port Botany seaport terminals.</t>
  </si>
  <si>
    <t>Sydney, South</t>
  </si>
  <si>
    <t>4(a) Industrial</t>
  </si>
  <si>
    <t>Adam Fulton</t>
  </si>
  <si>
    <t>Salmat Business PL (Renewal)</t>
  </si>
  <si>
    <t>Agility Logistics Pty Ltd</t>
  </si>
  <si>
    <t>154 O'Riordan Street, Mascot</t>
  </si>
  <si>
    <t>The property is located in Mascot, an established industrial precinct of South Sydney, approximately 9 kms by road from the Sydney CBD. The Sydney Kingsford Smith Airport is located 2 kms south and Port Botany is located approximately 5 kms to the south east.</t>
  </si>
  <si>
    <t>Industrial 4(a)</t>
  </si>
  <si>
    <t>Gearhouse Broadcast PL</t>
  </si>
  <si>
    <t>Glassons Australia</t>
  </si>
  <si>
    <t>Daiwa Food</t>
  </si>
  <si>
    <t>Sushi Train</t>
  </si>
  <si>
    <t>Workventures Ltd</t>
  </si>
  <si>
    <t>5-15 Rosebery Avenue, Rosebery</t>
  </si>
  <si>
    <t>The location provides excellent main road exposure and three street frontages. Rosebery Avenue runs parallel to Botany Road, a major thoroughfare providing direct access to the CBD. Conveniently located to Southern Cross Drive, the Eastern Distributor and the Sydney Kingsford Smith Airport.</t>
  </si>
  <si>
    <t>Mixed Use Zone 10(e)</t>
  </si>
  <si>
    <t>Trimex PL</t>
  </si>
  <si>
    <t>IGT Australia PL</t>
  </si>
  <si>
    <t>Anixter Australia PL</t>
  </si>
  <si>
    <t>Insurance Manufacturer Renewal</t>
  </si>
  <si>
    <t>The MAC Services Group Lt</t>
  </si>
  <si>
    <t>25-55 Rothschild Avenue, Rosebery</t>
  </si>
  <si>
    <t>See 5-15 Rosebery Avenue, Rosebery</t>
  </si>
  <si>
    <t>Commonwealth of Aust AQIS</t>
  </si>
  <si>
    <t>Overstockoutlet PL</t>
  </si>
  <si>
    <t>10-16 South Street, Rydalmere</t>
  </si>
  <si>
    <t>The property is located towards the western end of South Street, with the Parramatta River located at the southern boundary of the property. Rydalmere is an inner western suburb of Sydney located approximately four kms north of the M4 Motorway and 20 kms west of the Sydney CBD.</t>
  </si>
  <si>
    <t>Technology and Enterprise</t>
  </si>
  <si>
    <t>Kawasaki Motors</t>
  </si>
  <si>
    <t>Toll Transport PL</t>
  </si>
  <si>
    <t>Sydney Allen Printers PL</t>
  </si>
  <si>
    <t>Holdover</t>
  </si>
  <si>
    <t>Shimadzu Medical Systems</t>
  </si>
  <si>
    <t>Infoteam Oceania PL (renewal)</t>
  </si>
  <si>
    <t xml:space="preserve">Centrewest Industrial Estate, Silverwater </t>
  </si>
  <si>
    <t>The property is located on Silverwater Road adjacent to DEXUS's Industrial Estate (Egerton Street) and comprises a six building industrial estate with 12 individual units. Six of the units front onto Silverwater Road with warehouse and parking access to the rear, another four units front Vore Street at the rear.</t>
  </si>
  <si>
    <t>Christian City Church</t>
  </si>
  <si>
    <t>Chubb Fire Safety Limited</t>
  </si>
  <si>
    <t>Wilson &amp; Bradley</t>
  </si>
  <si>
    <t>Sinnott Bros Pty Ltd</t>
  </si>
  <si>
    <t>SH Global</t>
  </si>
  <si>
    <t>DEXUS Industrial Estate, Egerton Street, Silverwater</t>
  </si>
  <si>
    <t>The industrial estate is located on Egerton and Fariola Street which are in close proximity to Silverwater Road. Silverwater is one of Sydney's premier inner west industrial precincts with excellent access to major arterial roads such as Victoria Road, the M4 Motorway and Parramatta Road.</t>
  </si>
  <si>
    <t>Andrew Duguid / James Farrugia</t>
  </si>
  <si>
    <t>Payless Shoes PL</t>
  </si>
  <si>
    <t>Enersys Australia Pty Ltd</t>
  </si>
  <si>
    <t>Lease Plan Australia Limited</t>
  </si>
  <si>
    <t>Bingo</t>
  </si>
  <si>
    <t>Capital SMART Repairs PL</t>
  </si>
  <si>
    <t>12 Frederick Street, St Leonards</t>
  </si>
  <si>
    <t>The estate includes 13 office/warehouse units providing approximately 19,300sqm. Frederick Street is located in the St Leonards/Artarmon industrial precinct six kms north of the Sydney CBD.  The units offer modern quality accommodation ranging between 900 - 2,050 sqm.</t>
  </si>
  <si>
    <t>Brian Hickey</t>
  </si>
  <si>
    <t>R Weatherdon &amp; Co</t>
  </si>
  <si>
    <t>Energy Australia</t>
  </si>
  <si>
    <t>Advanced Surgical Design (Rene</t>
  </si>
  <si>
    <t>API Services Solutions</t>
  </si>
  <si>
    <t>Vero Insurance Limited</t>
  </si>
  <si>
    <t>30 Bellrick Street, Acacia Ridge</t>
  </si>
  <si>
    <t>This industrial estate is located on the southern side of Bellrick Street in Acacia Ridge which offers good access to major arterial roads and has direct rail access to QR National's Intermodal rail terminal. The estate  is located 13 kms south of the Brisbane CBD.</t>
  </si>
  <si>
    <t>Brisbane</t>
  </si>
  <si>
    <t>General Industry</t>
  </si>
  <si>
    <t>Lachlan Schmidt</t>
  </si>
  <si>
    <t>Twentieth Superspace -Renew AE</t>
  </si>
  <si>
    <t>Twentieth Superspace Nominees</t>
  </si>
  <si>
    <t>Twentieth Superspace -Renew D</t>
  </si>
  <si>
    <t>Twentieth Superspace -Renew C</t>
  </si>
  <si>
    <t>25 Donkin Street, West End Brisbane</t>
  </si>
  <si>
    <t xml:space="preserve">The complex is located in the inner city, south side suburb of West End, two kms south west of the Brisbane CBD. The immediate surrounding area comprises high-tech office/warehouse developments together with traditional industrial premises, plus more recent urban renewal medium-high density residential complexes.  </t>
  </si>
  <si>
    <t>MP2 (multi-purpose mixed-use) &amp; HR (high density residential)</t>
  </si>
  <si>
    <t>Jason Lynch</t>
  </si>
  <si>
    <t>Datacom Systems</t>
  </si>
  <si>
    <t>BCITF (Qld) Limited</t>
  </si>
  <si>
    <t>Peddle Thorp and Harvey</t>
  </si>
  <si>
    <t>Datacom Systems (QLD) PL</t>
  </si>
  <si>
    <t>Buildcorp Queensland PL</t>
  </si>
  <si>
    <t xml:space="preserve">57-101 Balham Road, Archerfield </t>
  </si>
  <si>
    <t xml:space="preserve">The property comprises a multi-unit estate located within the industrial precinct of Archerfield, approximately 14 kms south of the Brisbane CBD. The estate provides approximately 24,450 sqm across seven freestanding buildings with 11 separate tenancies. </t>
  </si>
  <si>
    <t>Austral Bronze Crane Copper</t>
  </si>
  <si>
    <t>Bluescope Steel</t>
  </si>
  <si>
    <t>Mulford</t>
  </si>
  <si>
    <t>Region Peak Transport</t>
  </si>
  <si>
    <t>Lift &amp; Shift Pty Ltd</t>
  </si>
  <si>
    <t>3676 Ipswich Road, Wacol 4</t>
  </si>
  <si>
    <t>The site is benched, serviced and zoned industrial land comprising two adjoining allotments with current DA approvals in place. Wacol is an established south-western industrial precinct located 18 kms south west from the Brisbane CBD.</t>
  </si>
  <si>
    <t>15-23 Whicker Road, Gillman</t>
  </si>
  <si>
    <t>SA</t>
  </si>
  <si>
    <t xml:space="preserve">The property is situated within an established industrial precinct in the north-western suburb of Gillman, approximately 12 kms from the Adelaide CBD. Transport to the CBD is via the major transport corridors of the Grand Junction Road and Port Road.  </t>
  </si>
  <si>
    <t>Adelaide</t>
  </si>
  <si>
    <t>General Industry 2</t>
  </si>
  <si>
    <t>Tracy Gornall</t>
  </si>
  <si>
    <t>SET</t>
  </si>
  <si>
    <t>AWH</t>
  </si>
  <si>
    <t>Geodis Wilson</t>
  </si>
  <si>
    <t xml:space="preserve">This state of the art 41,447 sqm distribution warehouse was purpose built for Target. The property is located in Altona North, in close proximity to the Western Ring Road and West Gate Freeway with the Melbourne CBD approximately 12 kms to the east. </t>
  </si>
  <si>
    <t>Melbourne, West</t>
  </si>
  <si>
    <t>Special Use Zone 4</t>
  </si>
  <si>
    <t>Julian Vautin</t>
  </si>
  <si>
    <t>Target Australia PL (Renewal)</t>
  </si>
  <si>
    <t>114 Fairbank Road, Clayton</t>
  </si>
  <si>
    <t>The property is located in the Clayton industrial precinct, an established well-regarded industrial location approximately 20 kms south east of the Melbourne CBD. It is serviced by major road networks including the Monash Freeway and Dandenong Road to the east of the property.</t>
  </si>
  <si>
    <t>Melbourne, South East</t>
  </si>
  <si>
    <t>Industrial 1</t>
  </si>
  <si>
    <t>Ross Smillie</t>
  </si>
  <si>
    <t>Annex Holdings Pty Ltd</t>
  </si>
  <si>
    <t xml:space="preserve">DEXUS Industrial Estate, Pound Road West, Dandenong South, VIC </t>
  </si>
  <si>
    <t xml:space="preserve">The property is located in the south east of Melbourne, approximately 36 kms from the CBD. The property has excellent access to the South Gippsland Freeway (Monash Freeway), South Gippsland Highway and the Eastlink. </t>
  </si>
  <si>
    <t>Business 3</t>
  </si>
  <si>
    <t>L`oreal Australia Pty Ltd</t>
  </si>
  <si>
    <t>QLS (Vic) Pty Ltd</t>
  </si>
  <si>
    <t>Fantech Pty Ltd</t>
  </si>
  <si>
    <t>Orica Australia Pty Ltd</t>
  </si>
  <si>
    <t>Aluminium Specialties -Renewal</t>
  </si>
  <si>
    <t>Knoxfield Industrial Estate, Henderson Road, Knoxfield</t>
  </si>
  <si>
    <t xml:space="preserve">The property consists of two office/warehouses in the established industrial precinct of Knoxfield approximately 25 kms south east of Melbourne. The estate is well located with the recently extended Eastlink three kms to the west. </t>
  </si>
  <si>
    <t>Sean Lenaghan</t>
  </si>
  <si>
    <t>Hagemeyer Asia Pacific PL</t>
  </si>
  <si>
    <t>250 Forest Road South, Lara</t>
  </si>
  <si>
    <t xml:space="preserve">The property is located at Lara, between the ports of Melbourne and Geelong approximately 57 kms south-west of Melbourne and 10 kms north of Geelong. The property comprises 4 warehouse buildings and a railway spur along the southern boundary.  </t>
  </si>
  <si>
    <t>Melbourne, South West</t>
  </si>
  <si>
    <t>Industrial 2</t>
  </si>
  <si>
    <t>AWH Pty Ltd</t>
  </si>
  <si>
    <t xml:space="preserve">The property is located in Laverton North, approximately 17 kms to the west of Melbourne’s CBD and Ports. The site is in close proximity to the Western Ring Road which is accessed via the interchange at Boundary Road and the interchange at Fitzgerald Road.  </t>
  </si>
  <si>
    <t>Chris O'Brien</t>
  </si>
  <si>
    <t>Foster`s Australia Ltd</t>
  </si>
  <si>
    <t>Visy Industrial Packaging Pty</t>
  </si>
  <si>
    <t>Bestbar (Vic) PL</t>
  </si>
  <si>
    <t>Wrightson Seeds (Australia) PL</t>
  </si>
  <si>
    <t>This chilled distribution facility is in the DEXUS Industrial Estate at Laverton North. The facility is in close proximity to major transport infrastructure including the Western Ring Road, Princess Freeway, Westgate Freeway and the Deer Park Bypass.</t>
  </si>
  <si>
    <t>Coles Myer Limited</t>
  </si>
  <si>
    <t xml:space="preserve">The land is located in Laverton North, approximately 17 kms to the west of Melbourne’s CBD and Ports. The site is in close proximity to the Western Ring Road which is accessed via the interchange at Boundary Road and the interchange at Fitzgerald Road.  </t>
  </si>
  <si>
    <t>JV</t>
  </si>
  <si>
    <t>Fastline</t>
  </si>
  <si>
    <t>Toll</t>
  </si>
  <si>
    <t>25 Distribution Drive, Laverton North</t>
  </si>
  <si>
    <t>ACFS</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</si>
  <si>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</si>
  <si>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sqm plus modern office/warehouses up to 6,000 sqm. </t>
  </si>
  <si>
    <t>Business 3 Zone</t>
  </si>
  <si>
    <t>Richard Isaac</t>
  </si>
  <si>
    <t>Jemena Ltd</t>
  </si>
  <si>
    <t>Fonterra Brands Pty Ltd</t>
  </si>
  <si>
    <t>Australia Paper</t>
  </si>
  <si>
    <t>Tyco Australia PL</t>
  </si>
  <si>
    <t>Fonterra Investments Pty Ltd</t>
  </si>
  <si>
    <t>13602 12th Street, Chino</t>
  </si>
  <si>
    <t>California</t>
  </si>
  <si>
    <t>USA</t>
  </si>
  <si>
    <t>The property is located one mile south of the Pomona (60) Freeway between Central and Mountain Avenues. The property is a one-story concrete tilt-up, multi-tenant, industrial building with a built-up tar roof system.</t>
  </si>
  <si>
    <t>Inland Empire</t>
  </si>
  <si>
    <t>M2 - 1 Light Industrial</t>
  </si>
  <si>
    <t>Timothy G Mings</t>
  </si>
  <si>
    <t>CBRE-Valuation &amp; Advisory Services</t>
  </si>
  <si>
    <t>Wright Business Graphics Of Ca</t>
  </si>
  <si>
    <t>Vision Automotive (Usa) Inc</t>
  </si>
  <si>
    <t xml:space="preserve">2250 S Riverside Avenue, Colton </t>
  </si>
  <si>
    <t xml:space="preserve">The property is located on the east side of Riverside Avenue, approximatley one quarter mile south of Agua Mansa Road.  The property is comprised of one office building and one metal truck maintenance building.  </t>
  </si>
  <si>
    <t>SP - Specific Plan, Heavy Industrial</t>
  </si>
  <si>
    <t>US Express</t>
  </si>
  <si>
    <t>3590 De Forest Circle, Mira Loma</t>
  </si>
  <si>
    <t>The property is located northeast of the I-15 and 60 Freeway interchange off Etiwanda Avenue. The property is a concrete tilt-up, multi-tenant, warehouse building with built-up tar roof systems.</t>
  </si>
  <si>
    <t>Russell McCoy</t>
  </si>
  <si>
    <t>Domtar Paper Company</t>
  </si>
  <si>
    <t>1450 E Francis Street, 1951 S Parco Street, 1401 E Cedar Street, Ontario</t>
  </si>
  <si>
    <t>The properties are located at the northeast end of Ontario and accessed via the San Bernardino (10), Pomona (60), and the Ontario (15) freeways. The properties comprise three, concrete tilt-up, multi-tenant, warehouse/flex buildings with built-up tar roof systems.</t>
  </si>
  <si>
    <t>Brian S. Moslenko</t>
  </si>
  <si>
    <t>WEG Electric Corp</t>
  </si>
  <si>
    <t>Lamo Sheepskin</t>
  </si>
  <si>
    <t>Volume Snacks</t>
  </si>
  <si>
    <t>Arris Group</t>
  </si>
  <si>
    <t>Jem Diversified</t>
  </si>
  <si>
    <t>1777 S Vintage Avenue, Ontario</t>
  </si>
  <si>
    <t>The property is at the northeast end of Ontario and accessed via the San Bernardino (10), Pomona (60), and the Ontario (15) freeways. The properties comprise five, concrete tilt-up, multi-tenant, warehouse/flex buildings with built-up tar roof systems.</t>
  </si>
  <si>
    <t>Performance Freight</t>
  </si>
  <si>
    <t xml:space="preserve">4190 Santa Ana Street, Ontario </t>
  </si>
  <si>
    <t>The property is located southwest of the I-10 and I-15 interchange just north of Jurupa Street. The property is a concrete tilt-up, multi-tenant, warehouse/flex building with a built-up tar roof system.</t>
  </si>
  <si>
    <t>John Park</t>
  </si>
  <si>
    <t>Cushman &amp; Wakefield</t>
  </si>
  <si>
    <t>Tree Island Wire Usa(Halsteel)</t>
  </si>
  <si>
    <t>11653 6th Street, 9357 Richmond Place, &amp; 9371 Buffalo Avenue, Rancho Cucamonga</t>
  </si>
  <si>
    <t>Three buildings are located northwest of the I-10/I-15 interchange with Santa Anita Avenue located to the northeast and accessed via the Pomona (60) Freeway. The properties comprise four, concrete tilt-up, multi-tenant, warehouse/flex buildings with built-up tar roof systems.</t>
  </si>
  <si>
    <t>Lourdes Alamilla</t>
  </si>
  <si>
    <t>Amphastar Pharmaceuticals</t>
  </si>
  <si>
    <t>Earthgrains Baking Company</t>
  </si>
  <si>
    <t>Bomark Acquisiton Corp</t>
  </si>
  <si>
    <t>Atlas Medical Tech</t>
  </si>
  <si>
    <t>Lowell Manufacturing</t>
  </si>
  <si>
    <t>12000 Jersey Court, Rancho Cucamonga</t>
  </si>
  <si>
    <t>The property is located northwest of the I-10 and I-15 interchange off Rochester Avenue with I-15 visibility. The property is a concrete tilt-up, single tenant, warehouse building with a built-up tar roof system.</t>
  </si>
  <si>
    <t>Amarr Garage Doors</t>
  </si>
  <si>
    <t>Garry Mercer Trucking Usa</t>
  </si>
  <si>
    <t>Cambria Corporation</t>
  </si>
  <si>
    <t>Metro Express</t>
  </si>
  <si>
    <t>9545 Santa Anita Avenue, Rancho Cucamonga</t>
  </si>
  <si>
    <t>Tech Packaging Inc.</t>
  </si>
  <si>
    <t>4200 E Santa Ana, Riverside</t>
  </si>
  <si>
    <t>The properties are located at the northeast end of Ontario and accessed via the San Bernardino (10), Pomona (60), and the Ontario (15) freeways. The properties comprise five, concrete tilt-up, multi-tenant, warehouse/flex buildings with built-up tar roof systems.</t>
  </si>
  <si>
    <t>Mid Continent Steel &amp; Wire</t>
  </si>
  <si>
    <t>6530 Altura Boulevard, Buena Park</t>
  </si>
  <si>
    <t>Located adjacent to I-5 at the Los Angeles County/Orange County in the city of La Mirada and Buena Park, the properties have access to the I-5  at Valley View Avenue or Knott Avenue. The properties comprise two, concrete tilt-up, single tenant, warehouse buildings with built-up tar roof systems.</t>
  </si>
  <si>
    <t>Los Angeles</t>
  </si>
  <si>
    <t>Timoth McFadden</t>
  </si>
  <si>
    <t>Onesource Distributors Llc</t>
  </si>
  <si>
    <t xml:space="preserve">1100 Hatcher Avenue &amp; 17521 &amp; 17531 Railroad Street, Industry </t>
  </si>
  <si>
    <t>The property is approximately one mile off the Pomona (60) Freeway. The property comprises of two one-story buildings concrete title-up, multi-tenant warehouse buildings.</t>
  </si>
  <si>
    <t>Don T Hirose</t>
  </si>
  <si>
    <t>World Data &amp; Media Inc.</t>
  </si>
  <si>
    <t>Major Internation Corp</t>
  </si>
  <si>
    <t>EZ Logistics</t>
  </si>
  <si>
    <t>Richwell Group</t>
  </si>
  <si>
    <t>Wd&amp;J Inernational</t>
  </si>
  <si>
    <t>14489 Industry Circle, La Mirada</t>
  </si>
  <si>
    <t>Located adjacent to I-5 at the Los Angeles County/Orange County in the city of La Mirada, the property has access to the I-5 at Valley View Avenue or Knott Avenue. The property comprises seven, concrete tilt-up, multi-tenant, warehouse buildings with built-up tar roof systems.</t>
  </si>
  <si>
    <t>Eric Witherall</t>
  </si>
  <si>
    <t>Damac Products Inc.</t>
  </si>
  <si>
    <t>Vend Catering Supply Inc.</t>
  </si>
  <si>
    <t xml:space="preserve">14501 Artesia Boulevard La Mirada </t>
  </si>
  <si>
    <t>The property is located in the city of La Mirada, in Los Angeles County and has access to both the I-5 and I-91 Freeways. The site offers 277,564 sf of lettable area, including a furniture showroom and clear heights to approx. 32 feet in the warehouse.</t>
  </si>
  <si>
    <t>Industrial/Warehouse</t>
  </si>
  <si>
    <t>M2, Heavy Industrial</t>
  </si>
  <si>
    <t>Living Spaces</t>
  </si>
  <si>
    <t xml:space="preserve">14555 Alondra  Boulevard, La Mirada </t>
  </si>
  <si>
    <t>Kittrich Corporation</t>
  </si>
  <si>
    <t>DEXUS Valley View, 6711 Valley View Street, La Palma</t>
  </si>
  <si>
    <t>This is a 292,080 sf, divisible, distribution /manufacturing. The building features 26 dock high loading doors and 26 feet warehouse clearance.</t>
  </si>
  <si>
    <t>Iron Mountain Information Mgmt</t>
  </si>
  <si>
    <t>Travelers Club</t>
  </si>
  <si>
    <t>3550 Tyburn Street &amp; 3332–3424 N.San Fernando Road, Los Angeles</t>
  </si>
  <si>
    <t xml:space="preserve">The property comprises seven, concrete tilt-up, multi-tenant, warehouse buildings with built-up tar roof systems and are located between Glendale Boulevard and Fletcher Drive with regional access provided by the I-5 or the Glendale Freeway at San Fernando Road. </t>
  </si>
  <si>
    <t>Freehold with Leasehold Parcel</t>
  </si>
  <si>
    <t>LA MZ-1</t>
  </si>
  <si>
    <t>Staples Contract &amp; Commercial</t>
  </si>
  <si>
    <t>Anderson Printing</t>
  </si>
  <si>
    <t>Pep Boys</t>
  </si>
  <si>
    <t>Dal-Tile Corporation</t>
  </si>
  <si>
    <t>World Wide Parts &amp; Accessories</t>
  </si>
  <si>
    <t>Summit Oaks, Vanderbilt Way, Santa Clarita</t>
  </si>
  <si>
    <t xml:space="preserve">The property is a five-story Class A suburban office building in Santa Clarita, California, with covered parking for 380 cars plus an additional 134 cars uncovered. The development was completed July 2008 and is fully leased to a single tenant. </t>
  </si>
  <si>
    <t>BP Business Park</t>
  </si>
  <si>
    <t>Silver</t>
  </si>
  <si>
    <t>Advanced Bionics LLC</t>
  </si>
  <si>
    <t>9210 San Fernando Road, Sun Valley</t>
  </si>
  <si>
    <t>The property is located north of the intersection of the Golden State (5) Freeway and the Hollywood (170) Freeway on San Fernando Road at Sheldon Street. The property is a concrete tilt-up, multi-tenant, warehouse/flex building with a membrane/EPDM roof system.</t>
  </si>
  <si>
    <t>M1 - 1</t>
  </si>
  <si>
    <t>Fedex Ground Package System</t>
  </si>
  <si>
    <t>7510-7520 Airway Road, San Diego</t>
  </si>
  <si>
    <t>The property is located in Otay Mesa off the 905 Freeway at the corner of Britannia Way and Airway Road. The 905 Freeway is located 12 miles east of the San Diego (5) Freeway. The property is a concrete tilt-up, multi-tenant, warehouse/flex building with a built-up tar roof system.</t>
  </si>
  <si>
    <t>San Diego</t>
  </si>
  <si>
    <t>M2-1 Light Industrial</t>
  </si>
  <si>
    <t>Rob Detling</t>
  </si>
  <si>
    <t>Illinois Tool Works Inc</t>
  </si>
  <si>
    <t>Bestech Trading USA Ltd</t>
  </si>
  <si>
    <t>Steelcase Inc.</t>
  </si>
  <si>
    <t>Kent West Corporate Park, 21902 64th Avenue S, Kent</t>
  </si>
  <si>
    <t>Washington</t>
  </si>
  <si>
    <t>Kent West Corporate Park is located along the west side of the West Valley Highway (68th Avenue South), one half miles south of S. 212th Street. The property has excellent frontage on West Valley Highway, with easy access to Interstate 5 and Highway 167.</t>
  </si>
  <si>
    <t>Seattle</t>
  </si>
  <si>
    <t>M-1 Industrial Park District</t>
  </si>
  <si>
    <t>Frank J Rojas</t>
  </si>
  <si>
    <t>Graebel/Quality Movers Inc</t>
  </si>
  <si>
    <t>Graybar Electric Company</t>
  </si>
  <si>
    <t>Forward Air Inc.</t>
  </si>
  <si>
    <t>Golden Viking Sports</t>
  </si>
  <si>
    <t>Firstech LLC</t>
  </si>
  <si>
    <t>Riverbend Commerce Park, 8005 South 266th Street &amp; 26507 79th Avenue South, Kent</t>
  </si>
  <si>
    <t>Riverbend Commerce Park is located approximately 2 miles east of I-167 and south of S. 259th Street and Green River Road. The properties comprise two, one-story, concrete tilt-up, multi-tenant, warehouse building with a build up tar roof system.</t>
  </si>
  <si>
    <t>K Lee</t>
  </si>
  <si>
    <t>Domino S Pizza Llc</t>
  </si>
  <si>
    <t>JFC International Inc.</t>
  </si>
  <si>
    <t>Gssc Inc</t>
  </si>
  <si>
    <t>American Power Systems</t>
  </si>
  <si>
    <t>P&amp;K Trading</t>
  </si>
  <si>
    <t xml:space="preserve">3691 North Perris Boulevard, Perris </t>
  </si>
  <si>
    <t>The property is rectangular and makes up an entire block along Perris Boulevard, between Dawes Street and Morgan Street. Access to the site is possible from both Perris Boulevard at the front of the property and at the rear by Redlands Avenue.</t>
  </si>
  <si>
    <t>Warehouse</t>
  </si>
  <si>
    <t>Light Industrial (FTZ)</t>
  </si>
  <si>
    <t>Whirlpool</t>
  </si>
  <si>
    <t>Southern California Edison</t>
  </si>
  <si>
    <t>Yes</t>
  </si>
  <si>
    <t>19700 38th Avenue East, Spanaway</t>
  </si>
  <si>
    <t xml:space="preserve">This one-story building was constructed with a structural steel frame and pre-cast concrete. The building has a 32' clear height, 2 drive-in doors, 70 dock-high doors and 218 trailer parking stalls. The facility is served by a new enclosed railroad spur that is connected to the Tacoma Rail line. </t>
  </si>
  <si>
    <t>EC (Employee Center)</t>
  </si>
  <si>
    <t>Gold</t>
  </si>
  <si>
    <t>A. Schroeder</t>
  </si>
  <si>
    <t xml:space="preserve">Garland Jupiter, Garland 4 6 </t>
  </si>
  <si>
    <t>Texas</t>
  </si>
  <si>
    <t>This 25.6 acre development land site was purchased on 30 June 2006 and is located in Garland, Dallas, Texas.</t>
  </si>
  <si>
    <t>Dallas</t>
  </si>
  <si>
    <t>Kurt Smook</t>
  </si>
  <si>
    <t>Plano Parkway, Plano 4 6</t>
  </si>
  <si>
    <t>This 13.5 acre development land site was purchased on 30 June 2006 and is located in Plano, Dallas, Texas.</t>
  </si>
  <si>
    <t>Tri-County 2, Tri-County Parkway, Schertz 4 6</t>
  </si>
  <si>
    <t>This 5.8 acre development land site was purchased in July 2007 and is located in Schertz/San Antonio, Texas.</t>
  </si>
  <si>
    <t>San Antonio</t>
  </si>
  <si>
    <t>MD Wholesale Food Market,7970 Tarbay Drive, Jessup 2</t>
  </si>
  <si>
    <t>Maryland</t>
  </si>
  <si>
    <t>Asset sold 31 May 2012</t>
  </si>
  <si>
    <t>Brooklyn Park Interstate Center, 7700 68th Avenue, Brooklyn Park 2</t>
  </si>
  <si>
    <t>Minnesota</t>
  </si>
  <si>
    <t>Asset sold 17 February 2012</t>
  </si>
  <si>
    <t xml:space="preserve">World Park, 9842 International Boulevard, Cincinnati 2 </t>
  </si>
  <si>
    <t>Ohio</t>
  </si>
  <si>
    <t>Asset sold 23 December 2011</t>
  </si>
  <si>
    <t>2700 International Street, Columbus 2</t>
  </si>
  <si>
    <t>Asset sold 16 September 2011</t>
  </si>
  <si>
    <t>Tri-County 5, Tri-County Parkway, Schertz 2</t>
  </si>
  <si>
    <t>Asset sold 14 September 2011</t>
  </si>
  <si>
    <t>44633-44645 Guilford Road &amp; 21641 Beaumeade Circle, Ashburn 2</t>
  </si>
  <si>
    <t>Virginia</t>
  </si>
  <si>
    <t>Asset sold 26 September 2011</t>
  </si>
  <si>
    <t>US central portfolio 2</t>
  </si>
  <si>
    <t>65 properties were sold on 21 June 2012.  See the US central portfolio sold tab for detailed list of properties</t>
  </si>
  <si>
    <t>Europe</t>
  </si>
  <si>
    <t>Paris, Lyon, Bayern</t>
  </si>
  <si>
    <t>France / Germany</t>
  </si>
  <si>
    <t>Our European portfolio consists of 6 Industrial distribution centre properties located in major business hubs across both Germany and France totalling over 100,000sqm. These locations include Berlin in Germany as well as Paris and Lyon in France with close proximity and easy access to major highways.</t>
  </si>
  <si>
    <t>Paris, Lyon, Berlin</t>
  </si>
  <si>
    <t>Distribution Centres</t>
  </si>
  <si>
    <t>Freehold, 
Freehold/Co-ownership, 
Part Freehold / Leasehold</t>
  </si>
  <si>
    <t>4.2 - 15.9</t>
  </si>
  <si>
    <t>30 Jun 2012 - 80% of portfolio valued</t>
  </si>
  <si>
    <t>Alex Braithwaite</t>
  </si>
  <si>
    <t>Coca Cola Enterprise, Deutsche Post Immobilien, Relais Colis</t>
  </si>
  <si>
    <t>Paris</t>
  </si>
  <si>
    <t>France</t>
  </si>
  <si>
    <t>Lyon</t>
  </si>
  <si>
    <t>Germany</t>
  </si>
  <si>
    <t>Berlin</t>
  </si>
  <si>
    <t>Ownership %</t>
  </si>
  <si>
    <t>Acquisition  date</t>
  </si>
  <si>
    <t>Top Slice Deli</t>
  </si>
  <si>
    <t>Sydney</t>
  </si>
  <si>
    <t>Canberra</t>
  </si>
  <si>
    <t>Melbourne</t>
  </si>
  <si>
    <t>Perth</t>
  </si>
  <si>
    <t>Total</t>
  </si>
  <si>
    <t>No. of properties</t>
  </si>
  <si>
    <t>Value (A$'m &amp; % portfolio):</t>
  </si>
  <si>
    <t>m</t>
  </si>
  <si>
    <t>United States</t>
  </si>
  <si>
    <t>TOTAL</t>
  </si>
  <si>
    <t>sf</t>
  </si>
  <si>
    <t>properties*</t>
  </si>
  <si>
    <t>*excl Sydney CBD floor space</t>
  </si>
  <si>
    <t>properties</t>
  </si>
  <si>
    <t>property</t>
  </si>
  <si>
    <t>Area (m2 &amp; % portfolio):</t>
  </si>
  <si>
    <t>Area 
(sf &amp; % portfolio):</t>
  </si>
  <si>
    <t>Value 
(US$'m &amp; % portfolio):</t>
  </si>
  <si>
    <t>Area 
(m2 &amp; % portfolio):</t>
  </si>
  <si>
    <t>Value 
(€'m &amp; % portfolio):</t>
  </si>
  <si>
    <t>Australia &amp; New Zealand</t>
  </si>
  <si>
    <t>Reconciliation of Operating EBIT to Segment Note (34), FFO and Distribution - Year Ending 30 June 2012</t>
  </si>
  <si>
    <t>$ millions</t>
  </si>
  <si>
    <t>NOI</t>
  </si>
  <si>
    <t>Mgmt Business EBIT</t>
  </si>
  <si>
    <t>Internal Mgt Fees</t>
  </si>
  <si>
    <t>Other Income &amp; Expenses</t>
  </si>
  <si>
    <t>Net Finance Costs</t>
  </si>
  <si>
    <t>Minority Interests</t>
  </si>
  <si>
    <t>Current Tax</t>
  </si>
  <si>
    <t>Deferred Tax</t>
  </si>
  <si>
    <t>Revals/ Impairmt/ MTM</t>
  </si>
  <si>
    <t>Loss on 
Sale of Inv Prop</t>
  </si>
  <si>
    <t>Elims</t>
  </si>
  <si>
    <t>Stat Accounts</t>
  </si>
  <si>
    <t>MTM 
Deriv/ FX</t>
  </si>
  <si>
    <t>Amort'n &amp; Straight-line rent adj</t>
  </si>
  <si>
    <t xml:space="preserve">Deferred 
Tax </t>
  </si>
  <si>
    <t>FFO</t>
  </si>
  <si>
    <t>Adjustments</t>
  </si>
  <si>
    <t>Adjusted FFO
(AFFO)</t>
  </si>
  <si>
    <t>Office NOI</t>
  </si>
  <si>
    <t>Aus Industrial NOI</t>
  </si>
  <si>
    <t>US Industrial NOI</t>
  </si>
  <si>
    <t>EU NOI</t>
  </si>
  <si>
    <t>Mgmt Net Operating Cost</t>
  </si>
  <si>
    <t>Other
(FX)</t>
  </si>
  <si>
    <t>Operating EBIT</t>
  </si>
  <si>
    <t>Finance Costs</t>
  </si>
  <si>
    <t>Fitout / cash amort &amp; SLR</t>
  </si>
  <si>
    <t>RENTS</t>
  </si>
  <si>
    <t>Revenue from ordinary activities</t>
  </si>
  <si>
    <t>Property revenue</t>
  </si>
  <si>
    <t>Proceeds from sale of inventory</t>
  </si>
  <si>
    <t>Management fee income</t>
  </si>
  <si>
    <t>Interest revenue</t>
  </si>
  <si>
    <t>Total revenue from ordinary activities</t>
  </si>
  <si>
    <t>Net foreign exchange gain</t>
  </si>
  <si>
    <t>Share of net profits of associates accounted for using the equity method</t>
  </si>
  <si>
    <t>Share of net profits of associates*</t>
  </si>
  <si>
    <t>Net fair value gain of investment properties</t>
  </si>
  <si>
    <t>Other income</t>
  </si>
  <si>
    <t>Total income</t>
  </si>
  <si>
    <t>Expenses</t>
  </si>
  <si>
    <t>Property expenses</t>
  </si>
  <si>
    <t>Cost of sale of inventory</t>
  </si>
  <si>
    <t>Responsible Entity fees</t>
  </si>
  <si>
    <t>Finance costs</t>
  </si>
  <si>
    <t>Depreciation and amortisation</t>
  </si>
  <si>
    <t>Impairment/reversal of impairment</t>
  </si>
  <si>
    <t>Employee benefits expense</t>
  </si>
  <si>
    <t>Net loss on sale of investment properties</t>
  </si>
  <si>
    <t>Net fair value gain/(loss) of derivatives</t>
  </si>
  <si>
    <t>Other expenses</t>
  </si>
  <si>
    <t>Foreign currency loss transferred from reserves</t>
  </si>
  <si>
    <t>Total expenses</t>
  </si>
  <si>
    <t>Profit/(loss) before tax</t>
  </si>
  <si>
    <t>Tax benefit/(expense)</t>
  </si>
  <si>
    <t>Income tax benefit/(expense)</t>
  </si>
  <si>
    <t>Withholding tax benefit/(expense)</t>
  </si>
  <si>
    <t>Total tax benefit/(expense)</t>
  </si>
  <si>
    <t>Net profit attributable to other minority interests</t>
  </si>
  <si>
    <t>other</t>
  </si>
  <si>
    <t>Profit/(loss) after tax and minority interest</t>
  </si>
  <si>
    <t>Mgt Bus Contribution to FFO</t>
  </si>
  <si>
    <t>AFFO</t>
  </si>
  <si>
    <t>Mgt Bus EBIT</t>
  </si>
  <si>
    <t>Distribution available ($m)</t>
  </si>
  <si>
    <t>Securities on issue (Average)</t>
  </si>
  <si>
    <t>Other Inc &amp; Exp</t>
  </si>
  <si>
    <t>Distribution available (cpu)</t>
  </si>
  <si>
    <t>Subtotal</t>
  </si>
  <si>
    <t>Distribution per security</t>
  </si>
  <si>
    <t>(70%)</t>
  </si>
  <si>
    <t>(78%)</t>
  </si>
  <si>
    <t>Less: FX Gains</t>
  </si>
  <si>
    <t>Non Cash Items: Revaluations, Impairments, MTM, Loss on Sale &amp; Def Tax</t>
  </si>
  <si>
    <t>Mgt Net Operating Cost</t>
  </si>
  <si>
    <t>Total FFO</t>
  </si>
  <si>
    <t>NLA ('000 sf)</t>
  </si>
  <si>
    <t>Book value Dec 11</t>
  </si>
  <si>
    <t xml:space="preserve">195 King Mill Road, McDonough </t>
  </si>
  <si>
    <t xml:space="preserve">300 Townpark Drive, Kennesaw </t>
  </si>
  <si>
    <t xml:space="preserve">Fort Holabird Industrial, 1811 &amp; 1831 Portal Street, &amp; 6615 Tributary Street,  Baltimore </t>
  </si>
  <si>
    <t xml:space="preserve">9112 Guilford Road, Columbia </t>
  </si>
  <si>
    <t xml:space="preserve">8155 Stayton Drive, Jessup </t>
  </si>
  <si>
    <t xml:space="preserve">8306 Patuxent Range Road &amp; 8332 Bristol Court, Jessup </t>
  </si>
  <si>
    <t xml:space="preserve">8350 &amp; 8351 Bristol Court, Jessup </t>
  </si>
  <si>
    <t xml:space="preserve">MD Wholesale Food Market, 7951 Ocean Avenue </t>
  </si>
  <si>
    <t xml:space="preserve">1015 &amp; 1025 West Nursery Road, Linthicum Heights </t>
  </si>
  <si>
    <t xml:space="preserve">Cabot Techs, 989-991 Corporate Boulevard, Linthicum Heights </t>
  </si>
  <si>
    <t xml:space="preserve">NE Baltimore, 21 &amp; 23 Fontana Lane, Rosedale </t>
  </si>
  <si>
    <t xml:space="preserve">3520-3600 Westinghouse Boulevard, Charlotte </t>
  </si>
  <si>
    <t xml:space="preserve">9900 Brookford Street, Charlotte </t>
  </si>
  <si>
    <t xml:space="preserve">10013-11093 Kenwood Road, Cincinnati </t>
  </si>
  <si>
    <t xml:space="preserve">World Park, 9756 International Boulevard, Cincinnati 2 </t>
  </si>
  <si>
    <t xml:space="preserve">1825 Airport Exchange Boulevard, Erlanger </t>
  </si>
  <si>
    <t xml:space="preserve">7453 Empire Drive, Florence </t>
  </si>
  <si>
    <t xml:space="preserve">7930 &amp; 7940 Kentucky Drive, Florence </t>
  </si>
  <si>
    <t xml:space="preserve">1910 International Way, Hebron </t>
  </si>
  <si>
    <t xml:space="preserve">6241 Shook Road, Lockbourne, Columbus </t>
  </si>
  <si>
    <t xml:space="preserve">4343 &amp; 4401 Equity Drive, 1614-1634 Westbelt Drive &amp; 1901-1919 Dividend Drive, Columbus </t>
  </si>
  <si>
    <t xml:space="preserve">SE Columbus, 2626 Port Road, Columbus </t>
  </si>
  <si>
    <t xml:space="preserve">912 113th Street &amp; 2300 East Randoll Mill Road, Arlington </t>
  </si>
  <si>
    <t xml:space="preserve">555 Airline Drive, Coppell </t>
  </si>
  <si>
    <t xml:space="preserve">11411, 11460-11480 &amp; 11550-11560 Hillguard Road, Dallas </t>
  </si>
  <si>
    <t xml:space="preserve">1900 Diplomat Drive, Dallas </t>
  </si>
  <si>
    <t xml:space="preserve">2055 Diplomat Drive, Dallas </t>
  </si>
  <si>
    <t xml:space="preserve">CTC at Valwood, 13755 Hutton Drive, Dallas </t>
  </si>
  <si>
    <t xml:space="preserve">11011 Regency Crest Drive, Garland </t>
  </si>
  <si>
    <t xml:space="preserve">1600-1700 Capital Avenue, Plano </t>
  </si>
  <si>
    <t xml:space="preserve">1800-1808 10th Street, Plano </t>
  </si>
  <si>
    <t xml:space="preserve">2701, 2801, 2805 East Plano Parkway &amp; 2700 Summit Avenue, Plano </t>
  </si>
  <si>
    <t xml:space="preserve">3601 East Plano Parkway &amp; 1000 Shiloh Road, Plano </t>
  </si>
  <si>
    <t xml:space="preserve">820-860 F Avenue, Plano </t>
  </si>
  <si>
    <t xml:space="preserve">885 East Collins Boulevard, Richardson </t>
  </si>
  <si>
    <t xml:space="preserve">850 North Lake Drive, Weatherford </t>
  </si>
  <si>
    <t xml:space="preserve">Braemar Ridge, 7500 West 78th Street, Bloomington </t>
  </si>
  <si>
    <t xml:space="preserve">Eagandale Business Campus, 1285 &amp; 1301 Corporate Centre Drive 1230 &amp; 1270 Eagan Industrial Road, Eagan </t>
  </si>
  <si>
    <t xml:space="preserve">6105 Trenton Lane North, Minneapolis </t>
  </si>
  <si>
    <t xml:space="preserve">2222-2298 Wooddale Drive, St Paul </t>
  </si>
  <si>
    <t xml:space="preserve">2950 Lexington Avenue South, St Paul </t>
  </si>
  <si>
    <t xml:space="preserve">300 &amp; 405-444 Swann Avenue, 2402-2520 Oakville Street &amp; 2412-2610 Jefferson Davis Highway, Alexandria  </t>
  </si>
  <si>
    <t xml:space="preserve">326-446 Calvert Avenue &amp; 401-403 Murry's Avenue, Alexandria </t>
  </si>
  <si>
    <t xml:space="preserve">CTC at Dulles, 13555 EDS Drive, Herndon </t>
  </si>
  <si>
    <t xml:space="preserve">13201 South Orange Avenue, Orlando </t>
  </si>
  <si>
    <t xml:space="preserve">7500 Exchange Drive, Orlando </t>
  </si>
  <si>
    <t xml:space="preserve">Orlando Central Park, 7600 Kingspointe Parkway, 8259 Exchange Drive, 7451-7488 Brokerage Drive &amp; 2900-2901 Titan Row, Orlando </t>
  </si>
  <si>
    <t>1000 South Priest Drive, Phoenix</t>
  </si>
  <si>
    <t xml:space="preserve">105-107 South 41st Avenue, Phoenix </t>
  </si>
  <si>
    <t xml:space="preserve">1429-1439 South 40th Avenue, Phoenix </t>
  </si>
  <si>
    <t xml:space="preserve">220 South 9th Street, Phoenix </t>
  </si>
  <si>
    <t xml:space="preserve">431 North 47th Avenue, Phoenix </t>
  </si>
  <si>
    <t xml:space="preserve">601 South 55th Avenue, Phoenix </t>
  </si>
  <si>
    <t xml:space="preserve">844 44th Avenue, Phoenix </t>
  </si>
  <si>
    <t xml:space="preserve">1120-1150 West Alameda Drive, Tempe </t>
  </si>
  <si>
    <t xml:space="preserve">10397 West Van Buren Street, Tolleson </t>
  </si>
  <si>
    <t xml:space="preserve">1803 Grandstand Drive, San Antonio  </t>
  </si>
  <si>
    <t xml:space="preserve">202 S Tayman Street, San Antonio </t>
  </si>
  <si>
    <t xml:space="preserve">302-402 N Tayman Street, San Antonio   </t>
  </si>
  <si>
    <t xml:space="preserve">8151-8161 Interchange Parkway, San Antonio  </t>
  </si>
  <si>
    <t xml:space="preserve">8171 Interchange Parkway, San Antonio </t>
  </si>
  <si>
    <t xml:space="preserve">8181 Interchange Parkway, San Antonio </t>
  </si>
  <si>
    <t xml:space="preserve">8191 Interchange Parkway, San Antonio </t>
  </si>
  <si>
    <t xml:space="preserve">Cornerstone Building, 5411 I-10 East &amp; 1228 Cornerway Boulevard, San Antonio  </t>
  </si>
  <si>
    <t xml:space="preserve">Tri-County 6, Tri-County Parkway, Schertz </t>
  </si>
  <si>
    <t>Notes:</t>
  </si>
  <si>
    <t>2. Asset sold during the period (whole or partial sale)</t>
  </si>
  <si>
    <t>3. New whole or partial acquisition in the period</t>
  </si>
  <si>
    <t>4. Vacant land</t>
  </si>
  <si>
    <t xml:space="preserve">5. Under construction. Net lettable area and percentage of ownership is on completion. </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</si>
  <si>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</si>
  <si>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</si>
  <si>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</si>
  <si>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</si>
  <si>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10. The available % under lease expiry relates to vacant car spaces at 130 George Street, Parramatta</t>
  </si>
  <si>
    <t xml:space="preserve">Description
</t>
  </si>
  <si>
    <t>Weighted Average Lease Expiry (by income)</t>
  </si>
  <si>
    <t>Years</t>
  </si>
  <si>
    <t xml:space="preserve">383-395 Kent Street, Sydney </t>
  </si>
  <si>
    <t>12 properties sold during the year</t>
  </si>
  <si>
    <t>11. Property included at 100% ownership, 50% transferred to new capital partnership with NPS post 30 June 2012</t>
  </si>
  <si>
    <t>12. Property included at 100% ownership, 50% of certain elements transferred to new capital partnership with NPS post 30 June 2012</t>
  </si>
  <si>
    <t>Quarry Industrial Estate, 5 Basalt Road, Greystanes 11</t>
  </si>
  <si>
    <t>Quarry Industrial Estate, 8 Basalt Road, Greystanes 11</t>
  </si>
  <si>
    <t>Quarry Industrial Estate, 5 Bellevue Circuit, Greystanes 11</t>
  </si>
  <si>
    <t>Quarry Industrial Estate, 6 Bellevue Circuit, Greystanes 11</t>
  </si>
  <si>
    <t>Quarry Industrial Estate, Reconciliation Drive, Greystanes 12</t>
  </si>
  <si>
    <t>Target Distribution Centre, Tarras Road, Altona North 11</t>
  </si>
  <si>
    <t>DEXUS Industrial Estate, Boundary Road, Laverton North 11</t>
  </si>
  <si>
    <t>12-18 Distribution Drive, Laverton North 13</t>
  </si>
  <si>
    <t>DEXUS Industrial Estate, Boundary Road, Laverton North 14</t>
  </si>
  <si>
    <t>2-10 Distribution Drive, Laverton North 15</t>
  </si>
  <si>
    <t>27 Distribution Drive, Laverton North 15</t>
  </si>
  <si>
    <t>15. Property included at 50% ownership, remaining 50% held in inventory at 30 June 2012 and subseqently transferred to new capital partnership with NPS</t>
  </si>
  <si>
    <t>13. Property included at 50% ownership, remaining 50% sold by existing co-owner and transferred to new capital partnership with NPS post 30 June 2012</t>
  </si>
  <si>
    <t>14. In addition to land holding shown, additional parcels are held in inventory</t>
  </si>
  <si>
    <t>Europe Disposals 2</t>
  </si>
  <si>
    <t>SLIDE 7/8</t>
  </si>
  <si>
    <t>Loss on 
Sale of US central portfolio</t>
  </si>
  <si>
    <t>Property Revals/ Impairmt</t>
  </si>
  <si>
    <t>RENTS Capital Dist'n and other</t>
  </si>
  <si>
    <t>Operating EBIT (slide 8)</t>
  </si>
  <si>
    <t>Net finance costs (slide 8)</t>
  </si>
  <si>
    <t>Cash &amp; fitout incentive amortisation  &amp; Straight line rent (slide 8)</t>
  </si>
  <si>
    <t>RENTS (slide 8)</t>
  </si>
  <si>
    <t>Other (slide 8)</t>
  </si>
  <si>
    <t>6 Star As Built</t>
  </si>
  <si>
    <t>1. All data is based on 30 June 2012 values including any future committed acquisitions or disposals and is represented in Australian dollars. Book value and valuation conversion rates as at 30 June 2012 : AUD/USD 1.0191, AUD/NZD 1.2771,AUD/EUR  0.8092</t>
  </si>
  <si>
    <t>July 2006-Jan 2007</t>
  </si>
  <si>
    <t>1973-2006</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</si>
</sst>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4" formatCode="_-&quot;$&quot;* #,##0.00_-;\-&quot;$&quot;* #,##0.00_-;_-&quot;$&quot;* &quot;-&quot;??_-;_-@_-"/>
    <numFmt numFmtId="43" formatCode="_-* #,##0.00_-;\-* #,##0.00_-;_-* &quot;-&quot;??_-;_-@_-"/>
    <numFmt numFmtId="164" formatCode="_-* #,##0.0_-;\-* #,##0.0_-;_-* &quot;-&quot;??_-;_-@_-"/>
    <numFmt numFmtId="165" formatCode="_(&quot;$&quot;* #,##0.00_);_(&quot;$&quot;* \(#,##0.00\);_(&quot;$&quot;* &quot;-&quot;??_);_(@_)"/>
    <numFmt numFmtId="166" formatCode="_(&quot;$&quot;* #,##0.0_);_(&quot;$&quot;* \(#,##0.0\);_(&quot;$&quot;* &quot;-&quot;??_);_(@_)"/>
    <numFmt numFmtId="167" formatCode="_-&quot;$&quot;* #,##0.0_-;\-&quot;$&quot;* #,##0.0_-;_-&quot;$&quot;* &quot;-&quot;??_-;_-@_-"/>
    <numFmt numFmtId="168" formatCode="0.0%"/>
    <numFmt numFmtId="169" formatCode="_-* #,##0.0000_-;\-* #,##0.0000_-;_-* &quot;-&quot;??_-;_-@_-"/>
    <numFmt numFmtId="170" formatCode="[$€-2]\ #,##0.00;\-[$€-2]\ #,##0.00"/>
    <numFmt numFmtId="171" formatCode="_-#,##0_);[Red]\(#,##0\);_-* &quot;-&quot;??_-;_-@_-"/>
    <numFmt numFmtId="172" formatCode="#,##0.0"/>
    <numFmt numFmtId="173" formatCode="_-#,##0.0_);[Red]\(#,##0.0\);_-* &quot;-&quot;??_-;_-@_-"/>
    <numFmt numFmtId="174" formatCode="&quot;$&quot;#,##0.0"/>
    <numFmt numFmtId="175" formatCode="#,##0.0;\-#,##0.0"/>
    <numFmt numFmtId="176" formatCode="_-#,##0%_);[Red]\(#,##0\)%;_-* &quot;-&quot;??_-;_-@_-"/>
    <numFmt numFmtId="177" formatCode="&quot;$&quot;#,##0.00"/>
    <numFmt numFmtId="178" formatCode="_-&quot;$&quot;* #,##0.0000_-;\-&quot;$&quot;* #,##0.0000_-;_-&quot;$&quot;* &quot;-&quot;??_-;_-@_-"/>
    <numFmt numFmtId="179" formatCode="0.0"/>
    <numFmt numFmtId="180" formatCode="_-* #,##0_-;\-#,##0_-;_-* &quot;-&quot;?_-;_-@_-"/>
    <numFmt numFmtId="181" formatCode="_-* &quot;$&quot;#,##0_-;\-&quot;$&quot;#,##0_-;_-* &quot;-&quot;?_-;_-@_-"/>
    <numFmt numFmtId="182" formatCode="&quot;$&quot;#,##0"/>
    <numFmt numFmtId="183" formatCode="_-* #,##0;\-#,##0_-;_-@_-"/>
    <numFmt numFmtId="184" formatCode="_-* #,##0.0_-;\-#,##0.0_-;_-* &quot;- &quot;_-;_-@_-"/>
    <numFmt numFmtId="185" formatCode="_-* &quot;$&quot;#,##0;\-&quot;$&quot;#,##0_-;_-* &quot;- &quot;_-;_-@_-"/>
    <numFmt numFmtId="186" formatCode="_-* #,##0.0000_-;\-#,##0.0000_-;_-* &quot;-&quot;?_-;_-@_-"/>
    <numFmt numFmtId="187" formatCode="_-* #,##0_-;\-#,##0_-;_-* &quot;- &quot;_-;_-@_-"/>
    <numFmt numFmtId="188" formatCode="_-&quot;$&quot;* #,##0_-;\-&quot;$&quot;* #,##0_-;_-&quot;$&quot;* &quot;-&quot;??_-;_-@_-"/>
    <numFmt numFmtId="189" formatCode="_-* #,##0.000_-;\-* #,##0.000_-;_-* &quot;-&quot;??_-;_-@_-"/>
    <numFmt numFmtId="190" formatCode="_-* #,##0;\-* #,##0_-;_-* &quot;-&quot;_-;_-@_-"/>
    <numFmt numFmtId="191" formatCode="_-* &quot;$&quot;#,##0;\-* &quot;$&quot;#,##0_-;_-* &quot;-&quot;_-;_-@_-"/>
    <numFmt numFmtId="192" formatCode="_-* #,##0.0;\-* #,##0.0_-;_-* &quot;-&quot;_-;_-@_-"/>
    <numFmt numFmtId="193" formatCode="_-#,##0\ \ _);[Red]\(#,##0\)\ \ ;_-* &quot;-&quot;??_-;_-@_-"/>
    <numFmt numFmtId="194" formatCode="#,##0.0_);\(#,##0.0\);&quot;-&quot;"/>
    <numFmt numFmtId="195" formatCode="#,##0.00_);\(#,##0.00\);&quot;-&quot;"/>
    <numFmt numFmtId="196" formatCode="_(* #,##0_);_(* \(#,##0\);_(* &quot;-&quot;??_);_(@_)"/>
    <numFmt numFmtId="197" formatCode="m/d/yy;@"/>
    <numFmt numFmtId="198" formatCode="_-* #,##0_-;\-* #,##0_-;_-* &quot;-&quot;??_-;_-@_-"/>
  </numFmts>
  <fonts count="25" x14ac:knownFonts="1">
    <font>
      <sz val="11"/>
      <color theme="1"/>
      <name val="Calibri"/>
      <family val="2"/>
      <scheme val="minor"/>
    </font>
    <font>
      <sz val="10"/>
      <color theme="1"/>
      <name val="Trebuchet MS"/>
      <family val="2"/>
    </font>
    <font>
      <sz val="11"/>
      <color theme="1"/>
      <name val="Calibri"/>
      <family val="2"/>
      <scheme val="minor"/>
    </font>
    <font>
      <b/>
      <sz val="10"/>
      <color rgb="FFFFFFFF"/>
      <name val="Trebuchet MS"/>
      <family val="2"/>
    </font>
    <font>
      <sz val="10"/>
      <name val="Arial"/>
      <family val="2"/>
    </font>
    <font>
      <b/>
      <sz val="10"/>
      <name val="Trebuchet MS"/>
      <family val="2"/>
    </font>
    <font>
      <sz val="10"/>
      <name val="Trebuchet MS"/>
      <family val="2"/>
    </font>
    <font>
      <sz val="10"/>
      <color rgb="FFFF0000"/>
      <name val="Trebuchet MS"/>
      <family val="2"/>
    </font>
    <font>
      <sz val="10"/>
      <color rgb="FF000000"/>
      <name val="Trebuchet MS"/>
      <family val="2"/>
    </font>
    <font>
      <sz val="10"/>
      <color theme="1"/>
      <name val="Arial"/>
      <family val="2"/>
    </font>
    <font>
      <b/>
      <sz val="9"/>
      <color rgb="FF000000"/>
      <name val="Tahoma"/>
      <family val="2"/>
    </font>
    <font>
      <sz val="9"/>
      <color rgb="FF000000"/>
      <name val="Tahoma"/>
      <family val="2"/>
    </font>
    <font>
      <b/>
      <sz val="10"/>
      <color rgb="FFFF0000"/>
      <name val="Trebuchet MS"/>
      <family val="2"/>
    </font>
    <font>
      <b/>
      <sz val="11"/>
      <name val="Trebuchet MS"/>
      <family val="2"/>
    </font>
    <font>
      <i/>
      <sz val="9"/>
      <name val="Trebuchet MS"/>
      <family val="2"/>
    </font>
    <font>
      <b/>
      <sz val="8"/>
      <color rgb="FF000000"/>
      <name val="Tahoma"/>
      <family val="2"/>
    </font>
    <font>
      <sz val="8"/>
      <color rgb="FF000000"/>
      <name val="Tahoma"/>
      <family val="2"/>
    </font>
    <font>
      <b/>
      <sz val="10"/>
      <color rgb="FF0052A5"/>
      <name val="Trebuchet MS"/>
      <family val="2"/>
    </font>
    <font>
      <sz val="11"/>
      <color theme="1"/>
      <name val="Calibri"/>
      <family val="2"/>
    </font>
    <font>
      <u/>
      <sz val="10"/>
      <color rgb="FF000000"/>
      <name val="Trebuchet MS"/>
      <family val="2"/>
    </font>
    <font>
      <sz val="10"/>
      <color theme="1"/>
      <name val="Trebuchet MS"/>
      <family val="2"/>
    </font>
    <font>
      <sz val="11"/>
      <color rgb="FFFF0000"/>
      <name val="Calibri"/>
      <family val="2"/>
      <scheme val="minor"/>
    </font>
    <font>
      <b/>
      <sz val="10"/>
      <color theme="0"/>
      <name val="Trebuchet MS"/>
      <family val="2"/>
    </font>
    <font>
      <sz val="10"/>
      <color theme="0"/>
      <name val="Trebuchet MS"/>
      <family val="2"/>
    </font>
    <font>
      <sz val="10"/>
      <color theme="1"/>
      <name val="Calibri"/>
      <family val="2"/>
      <scheme val="minor"/>
    </font>
  </fonts>
  <fills count="16">
    <fill>
      <patternFill patternType="none"/>
    </fill>
    <fill>
      <patternFill patternType="gray125"/>
    </fill>
    <fill>
      <patternFill patternType="solid">
        <fgColor rgb="FF0052A5"/>
        <bgColor rgb="FF000000"/>
      </patternFill>
    </fill>
    <fill>
      <patternFill patternType="solid">
        <fgColor rgb="FFFFFFFF"/>
        <bgColor rgb="FF000000"/>
      </patternFill>
    </fill>
    <fill>
      <patternFill patternType="solid">
        <fgColor rgb="FFDCE6F1"/>
        <bgColor rgb="FF000000"/>
      </patternFill>
    </fill>
    <fill>
      <patternFill patternType="solid">
        <fgColor rgb="FFDCE6F1"/>
        <bgColor indexed="64"/>
      </patternFill>
    </fill>
    <fill>
      <patternFill patternType="solid">
        <fgColor rgb="FFFFFF66"/>
        <bgColor rgb="FF000000"/>
      </patternFill>
    </fill>
    <fill>
      <patternFill patternType="solid">
        <fgColor rgb="FF004C97"/>
        <bgColor rgb="FF000000"/>
      </patternFill>
    </fill>
    <fill>
      <patternFill patternType="solid">
        <fgColor indexed="65"/>
        <bgColor theme="0"/>
      </patternFill>
    </fill>
    <fill>
      <patternFill patternType="solid">
        <fgColor rgb="FFFFFFFF"/>
        <bgColor theme="0"/>
      </patternFill>
    </fill>
    <fill>
      <patternFill patternType="solid">
        <fgColor rgb="FFE36F1E"/>
        <bgColor rgb="FF000000"/>
      </patternFill>
    </fill>
    <fill>
      <patternFill patternType="solid">
        <fgColor rgb="FF5B7F95"/>
        <bgColor rgb="FF000000"/>
      </patternFill>
    </fill>
    <fill>
      <patternFill patternType="solid">
        <fgColor rgb="FFB9E5FB"/>
        <bgColor rgb="FF000000"/>
      </patternFill>
    </fill>
    <fill>
      <patternFill patternType="solid">
        <fgColor rgb="FF78BE20"/>
        <bgColor rgb="FF000000"/>
      </patternFill>
    </fill>
    <fill>
      <patternFill patternType="solid">
        <fgColor rgb="FF009FDF"/>
        <bgColor rgb="FF000000"/>
      </patternFill>
    </fill>
    <fill>
      <patternFill patternType="solid">
        <fgColor rgb="FF0097AC"/>
        <bgColor rgb="FF000000"/>
      </patternFill>
    </fill>
  </fills>
  <borders count="22">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style="hair">
        <color indexed="64"/>
      </bottom>
      <diagonal/>
    </border>
    <border>
      <left/>
      <right/>
      <top style="hair">
        <color indexed="64"/>
      </top>
      <bottom/>
      <diagonal/>
    </border>
  </borders>
  <cellStyleXfs count="13">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9"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20" fillId="0" borderId="0"/>
  </cellStyleXfs>
  <cellXfs count="451">
    <xf numFmtId="0" fontId="0" fillId="0" borderId="0" xfId="0"/>
    <xf numFmtId="0" fontId="3" fillId="2" borderId="0" xfId="0" applyFont="1" applyFill="1" applyBorder="1" applyAlignment="1" applyProtection="1">
      <alignment vertical="top" wrapText="1"/>
      <protection locked="0"/>
    </xf>
    <xf numFmtId="9" fontId="3" fillId="2" borderId="0" xfId="3" applyFont="1" applyFill="1" applyBorder="1" applyAlignment="1" applyProtection="1">
      <alignment vertical="top" wrapText="1"/>
      <protection locked="0"/>
    </xf>
    <xf numFmtId="0" fontId="3" fillId="2" borderId="0" xfId="0" applyFont="1" applyFill="1" applyBorder="1" applyAlignment="1" applyProtection="1">
      <alignment horizontal="right" vertical="top" wrapText="1"/>
      <protection locked="0"/>
    </xf>
    <xf numFmtId="164" fontId="3" fillId="2" borderId="0" xfId="0" applyNumberFormat="1" applyFont="1" applyFill="1" applyBorder="1" applyAlignment="1" applyProtection="1">
      <alignment horizontal="right" vertical="top" wrapText="1"/>
      <protection locked="0"/>
    </xf>
    <xf numFmtId="0" fontId="3" fillId="2" borderId="0" xfId="0" applyNumberFormat="1" applyFont="1" applyFill="1" applyBorder="1" applyAlignment="1" applyProtection="1">
      <alignment horizontal="right" vertical="top" wrapText="1"/>
      <protection locked="0"/>
    </xf>
    <xf numFmtId="43" fontId="3" fillId="2" borderId="0" xfId="4" applyFont="1" applyFill="1" applyBorder="1" applyAlignment="1" applyProtection="1">
      <alignment horizontal="right" vertical="top" wrapText="1"/>
      <protection locked="0"/>
    </xf>
    <xf numFmtId="0" fontId="3" fillId="2" borderId="0" xfId="4" applyNumberFormat="1" applyFont="1" applyFill="1" applyBorder="1" applyAlignment="1" applyProtection="1">
      <alignment horizontal="right" vertical="top" wrapText="1"/>
      <protection locked="0"/>
    </xf>
    <xf numFmtId="17" fontId="3" fillId="2" borderId="0" xfId="0" applyNumberFormat="1" applyFont="1" applyFill="1" applyBorder="1" applyAlignment="1" applyProtection="1">
      <alignment horizontal="right" vertical="top" wrapText="1"/>
      <protection locked="0"/>
    </xf>
    <xf numFmtId="165" fontId="3" fillId="2" borderId="0" xfId="2" applyNumberFormat="1" applyFont="1" applyFill="1" applyBorder="1" applyAlignment="1" applyProtection="1">
      <alignment horizontal="right" vertical="top" wrapText="1"/>
      <protection locked="0"/>
    </xf>
    <xf numFmtId="166" fontId="3" fillId="2" borderId="0" xfId="2" applyNumberFormat="1" applyFont="1" applyFill="1" applyBorder="1" applyAlignment="1" applyProtection="1">
      <alignment horizontal="right" vertical="top" wrapText="1"/>
      <protection locked="0"/>
    </xf>
    <xf numFmtId="167" fontId="3" fillId="2" borderId="0" xfId="2" applyNumberFormat="1" applyFont="1" applyFill="1" applyBorder="1" applyAlignment="1" applyProtection="1">
      <alignment horizontal="right" vertical="top" wrapText="1"/>
      <protection locked="0"/>
    </xf>
    <xf numFmtId="44" fontId="3" fillId="2" borderId="0" xfId="2" applyNumberFormat="1" applyFont="1" applyFill="1" applyBorder="1" applyAlignment="1" applyProtection="1">
      <alignment horizontal="right" vertical="top" wrapText="1"/>
      <protection locked="0"/>
    </xf>
    <xf numFmtId="168" fontId="3" fillId="2" borderId="0" xfId="3" applyNumberFormat="1" applyFont="1" applyFill="1" applyBorder="1" applyAlignment="1" applyProtection="1">
      <alignment horizontal="right" vertical="top" wrapText="1"/>
      <protection locked="0"/>
    </xf>
    <xf numFmtId="169" fontId="3" fillId="2" borderId="0" xfId="4" applyNumberFormat="1" applyFont="1" applyFill="1" applyBorder="1" applyAlignment="1" applyProtection="1">
      <alignment horizontal="right" vertical="top" wrapText="1"/>
      <protection locked="0"/>
    </xf>
    <xf numFmtId="168" fontId="3" fillId="2" borderId="0" xfId="4" applyNumberFormat="1" applyFont="1" applyFill="1" applyBorder="1" applyAlignment="1" applyProtection="1">
      <alignment horizontal="right" vertical="top" wrapText="1"/>
      <protection locked="0"/>
    </xf>
    <xf numFmtId="17" fontId="3" fillId="2" borderId="0" xfId="4" applyNumberFormat="1" applyFont="1" applyFill="1" applyBorder="1" applyAlignment="1" applyProtection="1">
      <alignment horizontal="right" vertical="top" wrapText="1"/>
      <protection locked="0"/>
    </xf>
    <xf numFmtId="43" fontId="3" fillId="2" borderId="0" xfId="4" applyNumberFormat="1" applyFont="1" applyFill="1" applyBorder="1" applyAlignment="1" applyProtection="1">
      <alignment horizontal="right" vertical="top" wrapText="1"/>
      <protection locked="0"/>
    </xf>
    <xf numFmtId="164" fontId="3" fillId="2" borderId="0" xfId="4" applyNumberFormat="1" applyFont="1" applyFill="1" applyBorder="1" applyAlignment="1" applyProtection="1">
      <alignment horizontal="right" vertical="top" wrapText="1"/>
      <protection locked="0"/>
    </xf>
    <xf numFmtId="0" fontId="3" fillId="2" borderId="0" xfId="3" applyNumberFormat="1" applyFont="1" applyFill="1" applyBorder="1" applyAlignment="1" applyProtection="1">
      <alignment horizontal="right" vertical="top" wrapText="1"/>
      <protection locked="0"/>
    </xf>
    <xf numFmtId="0" fontId="5" fillId="2" borderId="0" xfId="0" applyFont="1" applyFill="1" applyBorder="1" applyAlignment="1">
      <alignment vertical="top" wrapText="1"/>
    </xf>
    <xf numFmtId="0" fontId="3" fillId="2" borderId="0" xfId="0" applyFont="1" applyFill="1" applyBorder="1" applyAlignment="1">
      <alignment vertical="top" wrapText="1"/>
    </xf>
    <xf numFmtId="9" fontId="3" fillId="2" borderId="0" xfId="3" applyFont="1" applyFill="1" applyBorder="1" applyAlignment="1">
      <alignment vertical="top" wrapText="1"/>
    </xf>
    <xf numFmtId="0" fontId="3" fillId="2" borderId="0" xfId="0" applyFont="1" applyFill="1" applyBorder="1" applyAlignment="1">
      <alignment horizontal="right" vertical="top" wrapText="1"/>
    </xf>
    <xf numFmtId="164" fontId="3" fillId="2" borderId="0" xfId="0" applyNumberFormat="1" applyFont="1" applyFill="1" applyBorder="1" applyAlignment="1">
      <alignment horizontal="right" vertical="top" wrapText="1"/>
    </xf>
    <xf numFmtId="0" fontId="3" fillId="2" borderId="0" xfId="0" quotePrefix="1" applyFont="1" applyFill="1" applyBorder="1" applyAlignment="1">
      <alignment horizontal="right" vertical="top" wrapText="1"/>
    </xf>
    <xf numFmtId="0" fontId="3" fillId="2" borderId="0" xfId="0" applyNumberFormat="1" applyFont="1" applyFill="1" applyBorder="1" applyAlignment="1">
      <alignment horizontal="right" vertical="top" wrapText="1"/>
    </xf>
    <xf numFmtId="43" fontId="3" fillId="2" borderId="0" xfId="4" applyFont="1" applyFill="1" applyBorder="1" applyAlignment="1">
      <alignment horizontal="right" vertical="top" wrapText="1"/>
    </xf>
    <xf numFmtId="0" fontId="3" fillId="2" borderId="0" xfId="4" applyNumberFormat="1" applyFont="1" applyFill="1" applyBorder="1" applyAlignment="1">
      <alignment horizontal="right" vertical="top" wrapText="1"/>
    </xf>
    <xf numFmtId="17" fontId="3" fillId="2" borderId="0" xfId="0" applyNumberFormat="1" applyFont="1" applyFill="1" applyBorder="1" applyAlignment="1">
      <alignment horizontal="right" vertical="top" wrapText="1"/>
    </xf>
    <xf numFmtId="166" fontId="3" fillId="2" borderId="0" xfId="2" applyNumberFormat="1" applyFont="1" applyFill="1" applyBorder="1" applyAlignment="1">
      <alignment horizontal="right" vertical="top" wrapText="1"/>
    </xf>
    <xf numFmtId="44" fontId="3" fillId="2" borderId="0" xfId="2" applyNumberFormat="1" applyFont="1" applyFill="1" applyBorder="1" applyAlignment="1">
      <alignment horizontal="right" vertical="top" wrapText="1"/>
    </xf>
    <xf numFmtId="167" fontId="3" fillId="2" borderId="0" xfId="2" applyNumberFormat="1" applyFont="1" applyFill="1" applyBorder="1" applyAlignment="1">
      <alignment horizontal="right" vertical="top" wrapText="1"/>
    </xf>
    <xf numFmtId="168" fontId="3" fillId="2" borderId="0" xfId="3" applyNumberFormat="1" applyFont="1" applyFill="1" applyBorder="1" applyAlignment="1">
      <alignment horizontal="right" vertical="top" wrapText="1"/>
    </xf>
    <xf numFmtId="169" fontId="3" fillId="2" borderId="0" xfId="4" applyNumberFormat="1" applyFont="1" applyFill="1" applyBorder="1" applyAlignment="1">
      <alignment horizontal="right" vertical="top" wrapText="1"/>
    </xf>
    <xf numFmtId="168" fontId="3" fillId="2" borderId="0" xfId="4" applyNumberFormat="1" applyFont="1" applyFill="1" applyBorder="1" applyAlignment="1">
      <alignment horizontal="right" vertical="top" wrapText="1"/>
    </xf>
    <xf numFmtId="17" fontId="3" fillId="2" borderId="0" xfId="4" applyNumberFormat="1" applyFont="1" applyFill="1" applyBorder="1" applyAlignment="1">
      <alignment horizontal="right" vertical="top" wrapText="1"/>
    </xf>
    <xf numFmtId="43" fontId="3" fillId="2" borderId="0" xfId="4" applyNumberFormat="1" applyFont="1" applyFill="1" applyBorder="1" applyAlignment="1">
      <alignment horizontal="right" vertical="top" wrapText="1"/>
    </xf>
    <xf numFmtId="164" fontId="3" fillId="2" borderId="0" xfId="4" applyNumberFormat="1" applyFont="1" applyFill="1" applyBorder="1" applyAlignment="1">
      <alignment horizontal="right" vertical="top" wrapText="1"/>
    </xf>
    <xf numFmtId="170" fontId="3" fillId="2" borderId="0" xfId="2" applyNumberFormat="1" applyFont="1" applyFill="1" applyBorder="1" applyAlignment="1">
      <alignment horizontal="right" vertical="top" wrapText="1"/>
    </xf>
    <xf numFmtId="9" fontId="3" fillId="2" borderId="0" xfId="0" applyNumberFormat="1" applyFont="1" applyFill="1" applyBorder="1" applyAlignment="1">
      <alignment horizontal="right" vertical="top" wrapText="1"/>
    </xf>
    <xf numFmtId="171" fontId="3" fillId="2" borderId="0" xfId="0" applyNumberFormat="1" applyFont="1" applyFill="1" applyBorder="1" applyAlignment="1">
      <alignment horizontal="right" vertical="top" wrapText="1"/>
    </xf>
    <xf numFmtId="0" fontId="6" fillId="0" borderId="1" xfId="0" applyFont="1" applyFill="1" applyBorder="1" applyAlignment="1" applyProtection="1">
      <alignment wrapText="1"/>
      <protection locked="0"/>
    </xf>
    <xf numFmtId="9" fontId="6" fillId="0" borderId="1" xfId="4" applyNumberFormat="1" applyFont="1" applyFill="1" applyBorder="1" applyAlignment="1" applyProtection="1">
      <alignment wrapText="1"/>
      <protection locked="0"/>
    </xf>
    <xf numFmtId="49" fontId="6" fillId="0" borderId="1" xfId="0" applyNumberFormat="1" applyFont="1" applyFill="1" applyBorder="1" applyAlignment="1" applyProtection="1">
      <alignment wrapText="1"/>
      <protection locked="0"/>
    </xf>
    <xf numFmtId="172" fontId="6" fillId="0" borderId="1" xfId="4" quotePrefix="1" applyNumberFormat="1" applyFont="1" applyFill="1" applyBorder="1" applyAlignment="1" applyProtection="1">
      <alignment horizontal="right" wrapText="1"/>
      <protection locked="0"/>
    </xf>
    <xf numFmtId="172" fontId="6" fillId="0" borderId="1" xfId="4" applyNumberFormat="1" applyFont="1" applyFill="1" applyBorder="1" applyAlignment="1" applyProtection="1">
      <alignment horizontal="right" wrapText="1"/>
      <protection locked="0"/>
    </xf>
    <xf numFmtId="49" fontId="6" fillId="0" borderId="1" xfId="0" applyNumberFormat="1" applyFont="1" applyFill="1" applyBorder="1" applyAlignment="1" applyProtection="1">
      <alignment horizontal="right" wrapText="1"/>
      <protection locked="0"/>
    </xf>
    <xf numFmtId="0" fontId="6" fillId="0" borderId="1" xfId="0" applyFont="1" applyFill="1" applyBorder="1" applyAlignment="1" applyProtection="1">
      <alignment horizontal="right" wrapText="1"/>
      <protection locked="0"/>
    </xf>
    <xf numFmtId="173" fontId="6" fillId="0" borderId="1" xfId="0" applyNumberFormat="1" applyFont="1" applyFill="1" applyBorder="1" applyAlignment="1" applyProtection="1">
      <alignment horizontal="right" wrapText="1"/>
      <protection locked="0"/>
    </xf>
    <xf numFmtId="164" fontId="6" fillId="0" borderId="1" xfId="0" applyNumberFormat="1" applyFont="1" applyFill="1" applyBorder="1" applyAlignment="1">
      <alignment horizontal="center" wrapText="1"/>
    </xf>
    <xf numFmtId="164" fontId="6" fillId="0" borderId="1" xfId="0" applyNumberFormat="1" applyFont="1" applyFill="1" applyBorder="1" applyAlignment="1" applyProtection="1">
      <alignment horizontal="right" wrapText="1"/>
      <protection locked="0"/>
    </xf>
    <xf numFmtId="0" fontId="6" fillId="0" borderId="1" xfId="0" applyNumberFormat="1" applyFont="1" applyFill="1" applyBorder="1" applyAlignment="1" applyProtection="1">
      <alignment horizontal="right" wrapText="1"/>
      <protection locked="0"/>
    </xf>
    <xf numFmtId="43" fontId="6" fillId="0" borderId="1" xfId="4" applyFont="1" applyFill="1" applyBorder="1" applyAlignment="1" applyProtection="1">
      <alignment horizontal="right" wrapText="1"/>
      <protection locked="0"/>
    </xf>
    <xf numFmtId="171" fontId="6" fillId="0" borderId="1" xfId="0" applyNumberFormat="1" applyFont="1" applyFill="1" applyBorder="1" applyAlignment="1" applyProtection="1">
      <alignment horizontal="right" wrapText="1"/>
      <protection locked="0"/>
    </xf>
    <xf numFmtId="0" fontId="6" fillId="0" borderId="1" xfId="4" applyNumberFormat="1" applyFont="1" applyFill="1" applyBorder="1" applyAlignment="1" applyProtection="1">
      <alignment horizontal="right" wrapText="1"/>
      <protection locked="0"/>
    </xf>
    <xf numFmtId="17" fontId="6" fillId="0" borderId="1" xfId="4" applyNumberFormat="1" applyFont="1" applyFill="1" applyBorder="1" applyAlignment="1" applyProtection="1">
      <alignment horizontal="right" wrapText="1"/>
      <protection locked="0"/>
    </xf>
    <xf numFmtId="166" fontId="6" fillId="0" borderId="1" xfId="2" applyNumberFormat="1" applyFont="1" applyFill="1" applyBorder="1" applyAlignment="1" applyProtection="1">
      <alignment horizontal="right" wrapText="1"/>
      <protection locked="0"/>
    </xf>
    <xf numFmtId="174" fontId="6"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lignment horizontal="right" wrapText="1"/>
    </xf>
    <xf numFmtId="10" fontId="6" fillId="0" borderId="1" xfId="3" applyNumberFormat="1" applyFont="1" applyFill="1" applyBorder="1" applyAlignment="1" applyProtection="1">
      <alignment horizontal="right" wrapText="1"/>
      <protection locked="0"/>
    </xf>
    <xf numFmtId="168" fontId="6" fillId="0" borderId="1" xfId="3" applyNumberFormat="1" applyFont="1" applyFill="1" applyBorder="1" applyAlignment="1" applyProtection="1">
      <alignment horizontal="right" wrapText="1"/>
      <protection locked="0"/>
    </xf>
    <xf numFmtId="9" fontId="6" fillId="0" borderId="1" xfId="3" applyNumberFormat="1" applyFont="1" applyFill="1" applyBorder="1" applyAlignment="1" applyProtection="1">
      <alignment horizontal="right" wrapText="1"/>
      <protection locked="0"/>
    </xf>
    <xf numFmtId="175" fontId="6" fillId="0" borderId="1" xfId="4" applyNumberFormat="1" applyFont="1" applyFill="1" applyBorder="1" applyAlignment="1" applyProtection="1">
      <alignment horizontal="right" wrapText="1"/>
      <protection locked="0"/>
    </xf>
    <xf numFmtId="17" fontId="6" fillId="0" borderId="1" xfId="3" applyNumberFormat="1" applyFont="1" applyFill="1" applyBorder="1" applyAlignment="1" applyProtection="1">
      <alignment horizontal="right" wrapText="1"/>
      <protection locked="0"/>
    </xf>
    <xf numFmtId="9" fontId="6" fillId="0" borderId="1" xfId="3" applyFont="1" applyFill="1" applyBorder="1" applyAlignment="1" applyProtection="1">
      <alignment horizontal="right" wrapText="1"/>
      <protection locked="0"/>
    </xf>
    <xf numFmtId="9" fontId="6" fillId="0" borderId="1" xfId="4" applyNumberFormat="1" applyFont="1" applyFill="1" applyBorder="1" applyAlignment="1" applyProtection="1">
      <alignment horizontal="right" wrapText="1"/>
      <protection locked="0"/>
    </xf>
    <xf numFmtId="49" fontId="6" fillId="0" borderId="1" xfId="4" applyNumberFormat="1" applyFont="1" applyFill="1" applyBorder="1" applyAlignment="1">
      <alignment horizontal="right" wrapText="1"/>
    </xf>
    <xf numFmtId="167" fontId="6" fillId="0" borderId="1" xfId="4" applyNumberFormat="1" applyFont="1" applyFill="1" applyBorder="1" applyAlignment="1" applyProtection="1">
      <alignment horizontal="right" wrapText="1"/>
      <protection locked="0"/>
    </xf>
    <xf numFmtId="4" fontId="6" fillId="0" borderId="1" xfId="4" applyNumberFormat="1" applyFont="1" applyFill="1" applyBorder="1" applyAlignment="1" applyProtection="1">
      <alignment horizontal="right" wrapText="1"/>
      <protection locked="0"/>
    </xf>
    <xf numFmtId="4" fontId="6" fillId="0" borderId="1" xfId="4" quotePrefix="1" applyNumberFormat="1" applyFont="1" applyFill="1" applyBorder="1" applyAlignment="1" applyProtection="1">
      <alignment horizontal="right" wrapText="1"/>
      <protection locked="0"/>
    </xf>
    <xf numFmtId="10" fontId="6" fillId="0" borderId="1" xfId="3" applyNumberFormat="1" applyFont="1" applyFill="1" applyBorder="1" applyAlignment="1">
      <alignment horizontal="right" wrapText="1"/>
    </xf>
    <xf numFmtId="176" fontId="6" fillId="0" borderId="1" xfId="3" applyNumberFormat="1" applyFont="1" applyFill="1" applyBorder="1" applyAlignment="1" applyProtection="1">
      <alignment horizontal="right" wrapText="1"/>
      <protection locked="0"/>
    </xf>
    <xf numFmtId="0" fontId="6" fillId="0" borderId="1" xfId="3" applyNumberFormat="1" applyFont="1" applyFill="1" applyBorder="1" applyAlignment="1" applyProtection="1">
      <alignment horizontal="right" wrapText="1"/>
      <protection locked="0"/>
    </xf>
    <xf numFmtId="4" fontId="6" fillId="0" borderId="1" xfId="0" applyNumberFormat="1" applyFont="1" applyFill="1" applyBorder="1" applyAlignment="1" applyProtection="1">
      <alignment horizontal="right" wrapText="1"/>
      <protection locked="0"/>
    </xf>
    <xf numFmtId="169" fontId="5"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pplyProtection="1">
      <alignment horizontal="right" wrapText="1"/>
      <protection locked="0"/>
    </xf>
    <xf numFmtId="178" fontId="6" fillId="0" borderId="1" xfId="4" applyNumberFormat="1" applyFont="1" applyFill="1" applyBorder="1" applyAlignment="1" applyProtection="1">
      <alignment horizontal="right" wrapText="1"/>
      <protection locked="0"/>
    </xf>
    <xf numFmtId="0" fontId="6" fillId="0" borderId="1" xfId="0" applyFont="1" applyFill="1" applyBorder="1" applyAlignment="1">
      <alignment wrapText="1"/>
    </xf>
    <xf numFmtId="9" fontId="6" fillId="0" borderId="1" xfId="3"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alignment horizontal="right" wrapText="1"/>
    </xf>
    <xf numFmtId="0" fontId="6" fillId="0" borderId="1" xfId="0" applyFont="1" applyFill="1" applyBorder="1" applyAlignment="1">
      <alignment horizontal="right" wrapText="1"/>
    </xf>
    <xf numFmtId="173" fontId="6" fillId="0" borderId="1" xfId="0" applyNumberFormat="1" applyFont="1" applyFill="1" applyBorder="1" applyAlignment="1">
      <alignment horizontal="right" wrapText="1"/>
    </xf>
    <xf numFmtId="44" fontId="6" fillId="0" borderId="1" xfId="0" applyNumberFormat="1" applyFont="1" applyFill="1" applyBorder="1" applyAlignment="1">
      <alignment horizontal="right" wrapText="1"/>
    </xf>
    <xf numFmtId="9" fontId="6" fillId="0" borderId="1" xfId="4" applyNumberFormat="1" applyFont="1" applyFill="1" applyBorder="1" applyAlignment="1">
      <alignment horizontal="right" wrapText="1"/>
    </xf>
    <xf numFmtId="171" fontId="6" fillId="0" borderId="1" xfId="0" applyNumberFormat="1" applyFont="1" applyFill="1" applyBorder="1" applyAlignment="1">
      <alignment horizontal="right" wrapText="1"/>
    </xf>
    <xf numFmtId="164" fontId="6" fillId="0" borderId="1" xfId="0" applyNumberFormat="1" applyFont="1" applyFill="1" applyBorder="1" applyAlignment="1">
      <alignment horizontal="right" wrapText="1"/>
    </xf>
    <xf numFmtId="0" fontId="6" fillId="0" borderId="1" xfId="4" applyNumberFormat="1" applyFont="1" applyFill="1" applyBorder="1" applyAlignment="1">
      <alignment horizontal="right" wrapText="1"/>
    </xf>
    <xf numFmtId="17" fontId="6" fillId="0" borderId="1" xfId="0" applyNumberFormat="1" applyFont="1" applyFill="1" applyBorder="1" applyAlignment="1">
      <alignment horizontal="right" wrapText="1"/>
    </xf>
    <xf numFmtId="166" fontId="6" fillId="0" borderId="1" xfId="2" applyNumberFormat="1" applyFont="1" applyFill="1" applyBorder="1" applyAlignment="1">
      <alignment horizontal="right" wrapText="1"/>
    </xf>
    <xf numFmtId="174" fontId="6" fillId="0" borderId="1" xfId="4" applyNumberFormat="1" applyFont="1" applyFill="1" applyBorder="1" applyAlignment="1">
      <alignment horizontal="right" wrapText="1"/>
    </xf>
    <xf numFmtId="168" fontId="6" fillId="0" borderId="1" xfId="3" applyNumberFormat="1" applyFont="1" applyFill="1" applyBorder="1" applyAlignment="1">
      <alignment horizontal="right" wrapText="1"/>
    </xf>
    <xf numFmtId="17" fontId="6" fillId="0" borderId="1" xfId="4" applyNumberFormat="1" applyFont="1" applyFill="1" applyBorder="1" applyAlignment="1">
      <alignment horizontal="right" wrapText="1"/>
    </xf>
    <xf numFmtId="172" fontId="6" fillId="0" borderId="1" xfId="4" applyNumberFormat="1" applyFont="1" applyFill="1" applyBorder="1" applyAlignment="1">
      <alignment horizontal="right" wrapText="1"/>
    </xf>
    <xf numFmtId="167" fontId="6" fillId="0" borderId="1" xfId="4" applyNumberFormat="1" applyFont="1" applyFill="1" applyBorder="1" applyAlignment="1">
      <alignment horizontal="right" wrapText="1"/>
    </xf>
    <xf numFmtId="10" fontId="6" fillId="0" borderId="1" xfId="0" applyNumberFormat="1" applyFont="1" applyFill="1" applyBorder="1" applyAlignment="1" applyProtection="1">
      <alignment horizontal="right" wrapText="1"/>
      <protection locked="0"/>
    </xf>
    <xf numFmtId="10" fontId="6" fillId="3" borderId="1" xfId="0" applyNumberFormat="1" applyFont="1" applyFill="1" applyBorder="1" applyAlignment="1" applyProtection="1">
      <alignment horizontal="right" wrapText="1"/>
      <protection locked="0"/>
    </xf>
    <xf numFmtId="9" fontId="6" fillId="0" borderId="1" xfId="3" applyFont="1" applyFill="1" applyBorder="1" applyAlignment="1">
      <alignment horizontal="right" wrapText="1"/>
    </xf>
    <xf numFmtId="0" fontId="7" fillId="0" borderId="1" xfId="0" applyFont="1" applyFill="1" applyBorder="1" applyAlignment="1">
      <alignment wrapText="1"/>
    </xf>
    <xf numFmtId="9" fontId="7" fillId="0" borderId="1" xfId="3" applyFont="1" applyFill="1" applyBorder="1" applyAlignment="1">
      <alignment wrapText="1"/>
    </xf>
    <xf numFmtId="49" fontId="7" fillId="0" borderId="1" xfId="0" applyNumberFormat="1" applyFont="1" applyFill="1" applyBorder="1" applyAlignment="1">
      <alignment wrapText="1"/>
    </xf>
    <xf numFmtId="49" fontId="7" fillId="0" borderId="1" xfId="0" applyNumberFormat="1" applyFont="1" applyFill="1" applyBorder="1" applyAlignment="1">
      <alignment horizontal="right" wrapText="1"/>
    </xf>
    <xf numFmtId="0" fontId="7" fillId="0" borderId="1" xfId="0" applyFont="1" applyFill="1" applyBorder="1" applyAlignment="1">
      <alignment horizontal="right" wrapText="1"/>
    </xf>
    <xf numFmtId="173" fontId="7" fillId="0" borderId="1" xfId="0" applyNumberFormat="1" applyFont="1" applyFill="1" applyBorder="1" applyAlignment="1">
      <alignment horizontal="right" wrapText="1"/>
    </xf>
    <xf numFmtId="164" fontId="7" fillId="0" borderId="1" xfId="0" applyNumberFormat="1" applyFont="1" applyFill="1" applyBorder="1" applyAlignment="1">
      <alignment horizontal="center" wrapText="1"/>
    </xf>
    <xf numFmtId="164" fontId="7" fillId="0" borderId="1" xfId="0" applyNumberFormat="1" applyFont="1" applyFill="1" applyBorder="1" applyAlignment="1" applyProtection="1">
      <alignment horizontal="right" wrapText="1"/>
      <protection locked="0"/>
    </xf>
    <xf numFmtId="44" fontId="7" fillId="0" borderId="1" xfId="0" applyNumberFormat="1" applyFont="1" applyFill="1" applyBorder="1" applyAlignment="1">
      <alignment horizontal="right" wrapText="1"/>
    </xf>
    <xf numFmtId="9" fontId="7" fillId="0" borderId="1" xfId="4" applyNumberFormat="1" applyFont="1" applyFill="1" applyBorder="1" applyAlignment="1">
      <alignment horizontal="right" wrapText="1"/>
    </xf>
    <xf numFmtId="171" fontId="7" fillId="0" borderId="1" xfId="0" applyNumberFormat="1" applyFont="1" applyFill="1" applyBorder="1" applyAlignment="1">
      <alignment horizontal="right" wrapText="1"/>
    </xf>
    <xf numFmtId="164" fontId="7" fillId="0" borderId="1" xfId="0" applyNumberFormat="1" applyFont="1" applyFill="1" applyBorder="1" applyAlignment="1">
      <alignment horizontal="right" wrapText="1"/>
    </xf>
    <xf numFmtId="0" fontId="7" fillId="0" borderId="1" xfId="4" applyNumberFormat="1" applyFont="1" applyFill="1" applyBorder="1" applyAlignment="1">
      <alignment horizontal="right" wrapText="1"/>
    </xf>
    <xf numFmtId="17" fontId="7" fillId="0" borderId="1" xfId="0" applyNumberFormat="1" applyFont="1" applyFill="1" applyBorder="1" applyAlignment="1">
      <alignment horizontal="right" wrapText="1"/>
    </xf>
    <xf numFmtId="166" fontId="7" fillId="0" borderId="1" xfId="2" applyNumberFormat="1" applyFont="1" applyFill="1" applyBorder="1" applyAlignment="1">
      <alignment horizontal="right" wrapText="1"/>
    </xf>
    <xf numFmtId="174" fontId="7" fillId="0" borderId="1" xfId="4" applyNumberFormat="1" applyFont="1" applyFill="1" applyBorder="1" applyAlignment="1">
      <alignment horizontal="right" wrapText="1"/>
    </xf>
    <xf numFmtId="17" fontId="7" fillId="0" borderId="1" xfId="4" applyNumberFormat="1" applyFont="1" applyFill="1" applyBorder="1" applyAlignment="1" applyProtection="1">
      <alignment horizontal="right" wrapText="1"/>
      <protection locked="0"/>
    </xf>
    <xf numFmtId="166" fontId="7" fillId="0" borderId="1" xfId="2" applyNumberFormat="1" applyFont="1" applyFill="1" applyBorder="1" applyAlignment="1" applyProtection="1">
      <alignment horizontal="right" wrapText="1"/>
      <protection locked="0"/>
    </xf>
    <xf numFmtId="0" fontId="7" fillId="0" borderId="1" xfId="5" applyNumberFormat="1" applyFont="1" applyFill="1" applyBorder="1" applyAlignment="1">
      <alignment horizontal="right" wrapText="1"/>
    </xf>
    <xf numFmtId="10" fontId="7" fillId="0" borderId="1" xfId="0" applyNumberFormat="1" applyFont="1" applyFill="1" applyBorder="1" applyAlignment="1" applyProtection="1">
      <alignment horizontal="right" wrapText="1"/>
      <protection locked="0"/>
    </xf>
    <xf numFmtId="10" fontId="7" fillId="0" borderId="1" xfId="3" applyNumberFormat="1" applyFont="1" applyFill="1" applyBorder="1" applyAlignment="1">
      <alignment horizontal="right" wrapText="1"/>
    </xf>
    <xf numFmtId="168" fontId="7" fillId="0" borderId="1" xfId="3" applyNumberFormat="1" applyFont="1" applyFill="1" applyBorder="1" applyAlignment="1">
      <alignment horizontal="right" wrapText="1"/>
    </xf>
    <xf numFmtId="17" fontId="7" fillId="0" borderId="1" xfId="4" applyNumberFormat="1" applyFont="1" applyFill="1" applyBorder="1" applyAlignment="1">
      <alignment horizontal="right" wrapText="1"/>
    </xf>
    <xf numFmtId="172" fontId="7" fillId="0" borderId="1" xfId="4" applyNumberFormat="1" applyFont="1" applyFill="1" applyBorder="1" applyAlignment="1">
      <alignment horizontal="right" wrapText="1"/>
    </xf>
    <xf numFmtId="9" fontId="7" fillId="0" borderId="1" xfId="3" applyFont="1" applyFill="1" applyBorder="1" applyAlignment="1">
      <alignment horizontal="right" wrapText="1"/>
    </xf>
    <xf numFmtId="9" fontId="7" fillId="0" borderId="1" xfId="4" applyNumberFormat="1" applyFont="1" applyFill="1" applyBorder="1" applyAlignment="1" applyProtection="1">
      <alignment horizontal="right" wrapText="1"/>
      <protection locked="0"/>
    </xf>
    <xf numFmtId="49" fontId="7" fillId="0" borderId="1" xfId="4" applyNumberFormat="1" applyFont="1" applyFill="1" applyBorder="1" applyAlignment="1">
      <alignment horizontal="right" wrapText="1"/>
    </xf>
    <xf numFmtId="167" fontId="7" fillId="0" borderId="1" xfId="4" applyNumberFormat="1" applyFont="1" applyFill="1" applyBorder="1" applyAlignment="1">
      <alignment horizontal="right" wrapText="1"/>
    </xf>
    <xf numFmtId="0" fontId="6" fillId="0" borderId="1" xfId="0" applyNumberFormat="1" applyFont="1" applyFill="1" applyBorder="1" applyAlignment="1">
      <alignment wrapText="1"/>
    </xf>
    <xf numFmtId="0" fontId="6" fillId="0" borderId="1" xfId="0" applyNumberFormat="1" applyFont="1" applyFill="1" applyBorder="1" applyAlignment="1">
      <alignment horizontal="right" wrapText="1"/>
    </xf>
    <xf numFmtId="10" fontId="6" fillId="0" borderId="1" xfId="0" applyNumberFormat="1" applyFont="1" applyFill="1" applyBorder="1" applyAlignment="1">
      <alignment horizontal="right" wrapText="1"/>
    </xf>
    <xf numFmtId="49" fontId="6" fillId="0" borderId="1" xfId="1" applyNumberFormat="1" applyFont="1" applyFill="1" applyBorder="1" applyAlignment="1">
      <alignment horizontal="right"/>
    </xf>
    <xf numFmtId="0" fontId="6" fillId="0" borderId="1" xfId="0" applyFont="1" applyFill="1" applyBorder="1" applyAlignment="1"/>
    <xf numFmtId="9" fontId="6" fillId="0" borderId="1" xfId="3" applyFont="1" applyFill="1" applyBorder="1" applyAlignment="1"/>
    <xf numFmtId="0" fontId="6" fillId="0" borderId="1" xfId="0" applyFont="1" applyFill="1" applyBorder="1" applyAlignment="1">
      <alignment horizontal="right"/>
    </xf>
    <xf numFmtId="173"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6" fillId="0" borderId="1" xfId="0" applyNumberFormat="1" applyFont="1" applyFill="1" applyBorder="1" applyAlignment="1">
      <alignment horizontal="right"/>
    </xf>
    <xf numFmtId="9" fontId="6" fillId="0" borderId="1" xfId="1" applyNumberFormat="1" applyFont="1" applyFill="1" applyBorder="1" applyAlignment="1">
      <alignment horizontal="right"/>
    </xf>
    <xf numFmtId="171" fontId="6" fillId="0" borderId="1" xfId="0" applyNumberFormat="1" applyFont="1" applyFill="1" applyBorder="1" applyAlignment="1">
      <alignment horizontal="right"/>
    </xf>
    <xf numFmtId="179" fontId="6" fillId="0" borderId="1" xfId="0" applyNumberFormat="1" applyFont="1" applyFill="1" applyBorder="1" applyAlignment="1">
      <alignment horizontal="right"/>
    </xf>
    <xf numFmtId="0" fontId="6" fillId="0" borderId="1" xfId="1" applyNumberFormat="1" applyFont="1" applyFill="1" applyBorder="1" applyAlignment="1">
      <alignment horizontal="right"/>
    </xf>
    <xf numFmtId="17" fontId="6" fillId="0" borderId="1" xfId="0" applyNumberFormat="1" applyFont="1" applyFill="1" applyBorder="1" applyAlignment="1">
      <alignment horizontal="right"/>
    </xf>
    <xf numFmtId="168" fontId="6" fillId="0" borderId="1" xfId="3" applyNumberFormat="1" applyFont="1" applyFill="1" applyBorder="1" applyAlignment="1">
      <alignment horizontal="right"/>
    </xf>
    <xf numFmtId="9" fontId="6" fillId="0" borderId="1" xfId="3" applyNumberFormat="1" applyFont="1" applyFill="1" applyBorder="1" applyAlignment="1">
      <alignment horizontal="right"/>
    </xf>
    <xf numFmtId="17" fontId="6" fillId="0" borderId="1" xfId="3" applyNumberFormat="1" applyFont="1" applyFill="1" applyBorder="1" applyAlignment="1">
      <alignment horizontal="right"/>
    </xf>
    <xf numFmtId="176" fontId="6" fillId="0" borderId="1" xfId="3" applyNumberFormat="1" applyFont="1" applyFill="1" applyBorder="1" applyAlignment="1">
      <alignment horizontal="right"/>
    </xf>
    <xf numFmtId="9" fontId="6" fillId="0" borderId="1" xfId="3" applyFont="1" applyFill="1" applyBorder="1" applyAlignment="1">
      <alignment horizontal="right"/>
    </xf>
    <xf numFmtId="164" fontId="6" fillId="0" borderId="1" xfId="1" applyNumberFormat="1" applyFont="1" applyFill="1" applyBorder="1" applyAlignment="1">
      <alignment horizontal="right"/>
    </xf>
    <xf numFmtId="174" fontId="6" fillId="0" borderId="1" xfId="1" applyNumberFormat="1" applyFont="1" applyFill="1" applyBorder="1" applyAlignment="1">
      <alignment horizontal="right"/>
    </xf>
    <xf numFmtId="174" fontId="8" fillId="0" borderId="1" xfId="4" applyNumberFormat="1" applyFont="1" applyFill="1" applyBorder="1" applyAlignment="1">
      <alignment horizontal="right"/>
    </xf>
    <xf numFmtId="167" fontId="8" fillId="0" borderId="1" xfId="4" applyNumberFormat="1" applyFont="1" applyFill="1" applyBorder="1" applyAlignment="1">
      <alignment horizontal="right"/>
    </xf>
    <xf numFmtId="167" fontId="6" fillId="0" borderId="1" xfId="1" applyNumberFormat="1" applyFont="1" applyFill="1" applyBorder="1" applyAlignment="1">
      <alignment horizontal="right"/>
    </xf>
    <xf numFmtId="14" fontId="6" fillId="0" borderId="1" xfId="0" applyNumberFormat="1" applyFont="1" applyFill="1" applyBorder="1" applyAlignment="1">
      <alignment wrapText="1"/>
    </xf>
    <xf numFmtId="0" fontId="5" fillId="0" borderId="0" xfId="7" applyFont="1" applyFill="1" applyBorder="1"/>
    <xf numFmtId="0" fontId="6" fillId="0" borderId="0" xfId="7" applyFont="1" applyFill="1" applyBorder="1"/>
    <xf numFmtId="0" fontId="5" fillId="0" borderId="2" xfId="7" applyFont="1" applyFill="1" applyBorder="1"/>
    <xf numFmtId="0" fontId="5" fillId="0" borderId="3" xfId="7" applyFont="1" applyFill="1" applyBorder="1" applyAlignment="1">
      <alignment horizontal="centerContinuous"/>
    </xf>
    <xf numFmtId="0" fontId="5" fillId="0" borderId="4" xfId="7" applyFont="1" applyFill="1" applyBorder="1" applyAlignment="1">
      <alignment horizontal="centerContinuous"/>
    </xf>
    <xf numFmtId="0" fontId="5" fillId="0" borderId="5" xfId="7" applyFont="1" applyFill="1" applyBorder="1" applyAlignment="1">
      <alignment horizontal="centerContinuous"/>
    </xf>
    <xf numFmtId="0" fontId="3" fillId="2" borderId="6" xfId="7" applyFont="1" applyFill="1" applyBorder="1"/>
    <xf numFmtId="0" fontId="3" fillId="2" borderId="7" xfId="7" applyFont="1" applyFill="1" applyBorder="1"/>
    <xf numFmtId="0" fontId="3" fillId="2" borderId="0" xfId="7" applyFont="1" applyFill="1" applyBorder="1"/>
    <xf numFmtId="0" fontId="3" fillId="2" borderId="8" xfId="7" applyFont="1" applyFill="1" applyBorder="1"/>
    <xf numFmtId="0" fontId="6" fillId="4" borderId="6" xfId="7" applyFont="1" applyFill="1" applyBorder="1"/>
    <xf numFmtId="180" fontId="6" fillId="4" borderId="7" xfId="7" applyNumberFormat="1" applyFont="1" applyFill="1" applyBorder="1"/>
    <xf numFmtId="0" fontId="6" fillId="4" borderId="0" xfId="7" applyFont="1" applyFill="1" applyBorder="1"/>
    <xf numFmtId="0" fontId="6" fillId="4" borderId="8" xfId="7" applyFont="1" applyFill="1" applyBorder="1"/>
    <xf numFmtId="0" fontId="6" fillId="0" borderId="6" xfId="7" applyFont="1" applyFill="1" applyBorder="1"/>
    <xf numFmtId="180" fontId="6" fillId="0" borderId="7" xfId="7" applyNumberFormat="1" applyFont="1" applyFill="1" applyBorder="1"/>
    <xf numFmtId="172" fontId="6" fillId="0" borderId="0" xfId="7" applyNumberFormat="1" applyFont="1" applyFill="1" applyBorder="1"/>
    <xf numFmtId="0" fontId="6" fillId="0" borderId="8" xfId="7" applyFont="1" applyFill="1" applyBorder="1"/>
    <xf numFmtId="181" fontId="6" fillId="0" borderId="7" xfId="7" applyNumberFormat="1" applyFont="1" applyFill="1" applyBorder="1"/>
    <xf numFmtId="182" fontId="6" fillId="0" borderId="7" xfId="7" applyNumberFormat="1" applyFont="1" applyFill="1" applyBorder="1"/>
    <xf numFmtId="0" fontId="6" fillId="0" borderId="7" xfId="7" applyFont="1" applyFill="1" applyBorder="1"/>
    <xf numFmtId="9" fontId="6" fillId="0" borderId="0" xfId="8" applyFont="1" applyFill="1" applyBorder="1"/>
    <xf numFmtId="0" fontId="6" fillId="0" borderId="9" xfId="7" applyFont="1" applyFill="1" applyBorder="1"/>
    <xf numFmtId="0" fontId="6" fillId="0" borderId="10" xfId="7" applyFont="1" applyFill="1" applyBorder="1"/>
    <xf numFmtId="0" fontId="6" fillId="0" borderId="11" xfId="7" applyFont="1" applyFill="1" applyBorder="1"/>
    <xf numFmtId="0" fontId="6" fillId="0" borderId="12" xfId="7" applyFont="1" applyFill="1" applyBorder="1"/>
    <xf numFmtId="181" fontId="6" fillId="0" borderId="10" xfId="7" applyNumberFormat="1" applyFont="1" applyFill="1" applyBorder="1"/>
    <xf numFmtId="0" fontId="12" fillId="0" borderId="0" xfId="7" applyFont="1" applyFill="1" applyBorder="1"/>
    <xf numFmtId="180" fontId="6" fillId="0" borderId="0" xfId="7" applyNumberFormat="1" applyFont="1" applyFill="1" applyBorder="1"/>
    <xf numFmtId="0" fontId="6" fillId="0" borderId="0" xfId="7" applyFont="1" applyFill="1" applyBorder="1" applyAlignment="1">
      <alignment horizontal="right"/>
    </xf>
    <xf numFmtId="43" fontId="6" fillId="0" borderId="0" xfId="7" applyNumberFormat="1" applyFont="1" applyFill="1" applyBorder="1"/>
    <xf numFmtId="44" fontId="6" fillId="0" borderId="0" xfId="7" applyNumberFormat="1" applyFont="1" applyFill="1" applyBorder="1"/>
    <xf numFmtId="0" fontId="6" fillId="0" borderId="2" xfId="7" applyFont="1" applyFill="1" applyBorder="1"/>
    <xf numFmtId="0" fontId="5" fillId="0" borderId="2" xfId="7" applyFont="1" applyFill="1" applyBorder="1" applyAlignment="1">
      <alignment horizontal="centerContinuous"/>
    </xf>
    <xf numFmtId="0" fontId="5" fillId="0" borderId="2" xfId="7" applyFont="1" applyFill="1" applyBorder="1" applyAlignment="1">
      <alignment horizontal="centerContinuous" wrapText="1"/>
    </xf>
    <xf numFmtId="0" fontId="5" fillId="0" borderId="4" xfId="7" applyFont="1" applyFill="1" applyBorder="1" applyAlignment="1">
      <alignment horizontal="centerContinuous" wrapText="1"/>
    </xf>
    <xf numFmtId="0" fontId="5" fillId="0" borderId="5" xfId="7" applyFont="1" applyFill="1" applyBorder="1" applyAlignment="1">
      <alignment horizontal="centerContinuous" wrapText="1"/>
    </xf>
    <xf numFmtId="177" fontId="6" fillId="0" borderId="0" xfId="7" applyNumberFormat="1" applyFont="1" applyFill="1" applyBorder="1"/>
    <xf numFmtId="0" fontId="6" fillId="2" borderId="7" xfId="7" applyFont="1" applyFill="1" applyBorder="1"/>
    <xf numFmtId="0" fontId="6" fillId="2" borderId="0" xfId="7" applyFont="1" applyFill="1" applyBorder="1"/>
    <xf numFmtId="0" fontId="6" fillId="2" borderId="8" xfId="7" applyFont="1" applyFill="1" applyBorder="1"/>
    <xf numFmtId="183" fontId="6" fillId="0" borderId="0" xfId="7" applyNumberFormat="1" applyFont="1" applyFill="1" applyBorder="1"/>
    <xf numFmtId="184" fontId="6" fillId="0" borderId="0" xfId="7" applyNumberFormat="1" applyFont="1" applyFill="1" applyBorder="1"/>
    <xf numFmtId="185" fontId="6" fillId="0" borderId="0" xfId="7" applyNumberFormat="1" applyFont="1" applyFill="1" applyBorder="1"/>
    <xf numFmtId="186" fontId="6" fillId="0" borderId="0" xfId="7" applyNumberFormat="1" applyFont="1" applyFill="1" applyBorder="1"/>
    <xf numFmtId="187" fontId="6" fillId="0" borderId="0" xfId="7" applyNumberFormat="1" applyFont="1" applyFill="1" applyBorder="1"/>
    <xf numFmtId="179" fontId="6" fillId="0" borderId="0" xfId="7" applyNumberFormat="1" applyFont="1" applyFill="1" applyBorder="1"/>
    <xf numFmtId="182" fontId="6" fillId="0" borderId="0" xfId="7" applyNumberFormat="1" applyFont="1" applyFill="1" applyBorder="1"/>
    <xf numFmtId="1" fontId="6" fillId="0" borderId="0" xfId="7" applyNumberFormat="1" applyFont="1" applyFill="1" applyBorder="1"/>
    <xf numFmtId="187" fontId="6" fillId="0" borderId="10" xfId="7" applyNumberFormat="1" applyFont="1" applyFill="1" applyBorder="1"/>
    <xf numFmtId="3" fontId="6" fillId="0" borderId="0" xfId="7" applyNumberFormat="1" applyFont="1" applyFill="1" applyBorder="1"/>
    <xf numFmtId="188" fontId="6" fillId="0" borderId="0" xfId="7" applyNumberFormat="1" applyFont="1" applyFill="1" applyBorder="1"/>
    <xf numFmtId="189" fontId="6" fillId="0" borderId="0" xfId="4" applyNumberFormat="1" applyFont="1" applyFill="1" applyBorder="1" applyAlignment="1"/>
    <xf numFmtId="0" fontId="5" fillId="0" borderId="0" xfId="7" applyFont="1" applyFill="1" applyBorder="1" applyAlignment="1">
      <alignment horizontal="centerContinuous" wrapText="1"/>
    </xf>
    <xf numFmtId="0" fontId="5" fillId="0" borderId="6" xfId="7" applyFont="1" applyFill="1" applyBorder="1"/>
    <xf numFmtId="3" fontId="6" fillId="0" borderId="7" xfId="7" applyNumberFormat="1" applyFont="1" applyFill="1" applyBorder="1"/>
    <xf numFmtId="190" fontId="6" fillId="0" borderId="7" xfId="7" applyNumberFormat="1" applyFont="1" applyFill="1" applyBorder="1"/>
    <xf numFmtId="191" fontId="6" fillId="0" borderId="7" xfId="7" applyNumberFormat="1" applyFont="1" applyFill="1" applyBorder="1"/>
    <xf numFmtId="192" fontId="6" fillId="0" borderId="0" xfId="7" applyNumberFormat="1" applyFont="1" applyFill="1" applyBorder="1"/>
    <xf numFmtId="191" fontId="6" fillId="0" borderId="0" xfId="7" applyNumberFormat="1" applyFont="1" applyFill="1" applyBorder="1"/>
    <xf numFmtId="0" fontId="13" fillId="0" borderId="13" xfId="7" applyFont="1" applyFill="1" applyBorder="1"/>
    <xf numFmtId="183" fontId="13" fillId="0" borderId="13" xfId="7" applyNumberFormat="1" applyFont="1" applyFill="1" applyBorder="1"/>
    <xf numFmtId="3" fontId="13" fillId="0" borderId="13" xfId="7" applyNumberFormat="1" applyFont="1" applyFill="1" applyBorder="1"/>
    <xf numFmtId="185" fontId="13" fillId="0" borderId="13" xfId="7" applyNumberFormat="1" applyFont="1" applyFill="1" applyBorder="1"/>
    <xf numFmtId="0" fontId="14" fillId="0" borderId="0" xfId="7" applyFont="1" applyFill="1" applyBorder="1"/>
    <xf numFmtId="174" fontId="6" fillId="0" borderId="0" xfId="7" applyNumberFormat="1" applyFont="1" applyFill="1" applyBorder="1"/>
    <xf numFmtId="193" fontId="6" fillId="0" borderId="0" xfId="7" applyNumberFormat="1" applyFont="1" applyFill="1" applyBorder="1"/>
    <xf numFmtId="0" fontId="6" fillId="5" borderId="6" xfId="7" applyFont="1" applyFill="1" applyBorder="1"/>
    <xf numFmtId="180" fontId="6" fillId="5" borderId="7" xfId="7" applyNumberFormat="1" applyFont="1" applyFill="1" applyBorder="1"/>
    <xf numFmtId="0" fontId="6" fillId="5" borderId="0" xfId="7" applyFont="1" applyFill="1" applyBorder="1"/>
    <xf numFmtId="0" fontId="6" fillId="5" borderId="8" xfId="7" applyFont="1" applyFill="1" applyBorder="1"/>
    <xf numFmtId="183" fontId="5" fillId="0" borderId="7" xfId="7" applyNumberFormat="1" applyFont="1" applyFill="1" applyBorder="1"/>
    <xf numFmtId="0" fontId="5" fillId="0" borderId="8" xfId="7" applyFont="1" applyFill="1" applyBorder="1"/>
    <xf numFmtId="190" fontId="5" fillId="0" borderId="7" xfId="7" applyNumberFormat="1" applyFont="1" applyFill="1" applyBorder="1"/>
    <xf numFmtId="1" fontId="5" fillId="0" borderId="0" xfId="7" applyNumberFormat="1" applyFont="1" applyFill="1" applyBorder="1"/>
    <xf numFmtId="183" fontId="5" fillId="0" borderId="0" xfId="7" applyNumberFormat="1" applyFont="1" applyFill="1" applyBorder="1"/>
    <xf numFmtId="187" fontId="5" fillId="0" borderId="0" xfId="7" applyNumberFormat="1" applyFont="1" applyFill="1" applyBorder="1"/>
    <xf numFmtId="182" fontId="5" fillId="0" borderId="0" xfId="7" applyNumberFormat="1" applyFont="1" applyFill="1" applyBorder="1"/>
    <xf numFmtId="0" fontId="5" fillId="0" borderId="0" xfId="10" applyFont="1" applyFill="1" applyBorder="1" applyAlignment="1">
      <alignment vertical="top"/>
    </xf>
    <xf numFmtId="0" fontId="5" fillId="0" borderId="2" xfId="10" applyFont="1" applyFill="1" applyBorder="1" applyAlignment="1">
      <alignment horizontal="left" vertical="center" wrapText="1"/>
    </xf>
    <xf numFmtId="194" fontId="6" fillId="0" borderId="6" xfId="9" applyNumberFormat="1" applyFont="1" applyFill="1" applyBorder="1" applyAlignment="1">
      <alignment vertical="center"/>
    </xf>
    <xf numFmtId="194" fontId="5" fillId="0" borderId="6" xfId="9" applyNumberFormat="1" applyFont="1" applyFill="1" applyBorder="1" applyAlignment="1">
      <alignment vertical="center"/>
    </xf>
    <xf numFmtId="194" fontId="6" fillId="4" borderId="6" xfId="9" applyNumberFormat="1" applyFont="1" applyFill="1" applyBorder="1" applyAlignment="1">
      <alignment vertical="center"/>
    </xf>
    <xf numFmtId="0" fontId="6" fillId="0" borderId="6" xfId="10" applyFont="1" applyFill="1" applyBorder="1" applyAlignment="1">
      <alignment horizontal="left" vertical="center" wrapText="1"/>
    </xf>
    <xf numFmtId="0" fontId="5" fillId="0" borderId="17" xfId="10" applyFont="1" applyFill="1" applyBorder="1" applyAlignment="1">
      <alignment horizontal="left" vertical="center" wrapText="1"/>
    </xf>
    <xf numFmtId="194" fontId="5" fillId="0" borderId="17" xfId="9" applyNumberFormat="1" applyFont="1" applyFill="1" applyBorder="1" applyAlignment="1">
      <alignment vertical="center"/>
    </xf>
    <xf numFmtId="194" fontId="5" fillId="4" borderId="17" xfId="9" applyNumberFormat="1" applyFont="1" applyFill="1" applyBorder="1" applyAlignment="1">
      <alignment vertical="center"/>
    </xf>
    <xf numFmtId="0" fontId="6" fillId="0" borderId="9" xfId="10" applyFont="1" applyFill="1" applyBorder="1" applyAlignment="1">
      <alignment horizontal="left" vertical="center" wrapText="1"/>
    </xf>
    <xf numFmtId="0" fontId="5" fillId="0" borderId="6" xfId="10" applyFont="1" applyFill="1" applyBorder="1" applyAlignment="1">
      <alignment horizontal="left" vertical="center" wrapText="1"/>
    </xf>
    <xf numFmtId="194" fontId="5" fillId="0" borderId="6" xfId="10" applyNumberFormat="1" applyFont="1" applyFill="1" applyBorder="1" applyAlignment="1">
      <alignment vertical="center" wrapText="1"/>
    </xf>
    <xf numFmtId="194" fontId="5" fillId="4" borderId="6" xfId="10" applyNumberFormat="1" applyFont="1" applyFill="1" applyBorder="1" applyAlignment="1">
      <alignment vertical="center" wrapText="1"/>
    </xf>
    <xf numFmtId="0" fontId="5" fillId="0" borderId="9" xfId="10" applyFont="1" applyFill="1" applyBorder="1" applyAlignment="1">
      <alignment horizontal="left" vertical="center" wrapText="1"/>
    </xf>
    <xf numFmtId="0" fontId="6" fillId="0" borderId="2" xfId="10" applyFont="1" applyFill="1" applyBorder="1" applyAlignment="1">
      <alignment vertical="center" wrapText="1"/>
    </xf>
    <xf numFmtId="0" fontId="6" fillId="0" borderId="6" xfId="10" applyFont="1" applyFill="1" applyBorder="1" applyAlignment="1">
      <alignment vertical="center" wrapText="1"/>
    </xf>
    <xf numFmtId="0" fontId="5" fillId="0" borderId="17" xfId="10" applyFont="1" applyFill="1" applyBorder="1"/>
    <xf numFmtId="194" fontId="5" fillId="3" borderId="17" xfId="9" applyNumberFormat="1" applyFont="1" applyFill="1" applyBorder="1" applyAlignment="1">
      <alignment vertical="center"/>
    </xf>
    <xf numFmtId="194" fontId="6" fillId="0" borderId="8" xfId="9" applyNumberFormat="1" applyFont="1" applyFill="1" applyBorder="1" applyAlignment="1">
      <alignment vertical="center"/>
    </xf>
    <xf numFmtId="194" fontId="6" fillId="0" borderId="17" xfId="9" applyNumberFormat="1" applyFont="1" applyFill="1" applyBorder="1" applyAlignment="1">
      <alignment vertical="center"/>
    </xf>
    <xf numFmtId="194" fontId="6" fillId="0" borderId="12" xfId="9" applyNumberFormat="1" applyFont="1" applyFill="1" applyBorder="1" applyAlignment="1">
      <alignment vertical="center"/>
    </xf>
    <xf numFmtId="195" fontId="6" fillId="0" borderId="17" xfId="9" applyNumberFormat="1" applyFont="1" applyFill="1" applyBorder="1" applyAlignment="1">
      <alignment vertical="center"/>
    </xf>
    <xf numFmtId="195" fontId="6" fillId="0" borderId="0" xfId="9" applyNumberFormat="1" applyFont="1" applyFill="1" applyBorder="1" applyAlignment="1">
      <alignment vertical="center"/>
    </xf>
    <xf numFmtId="49" fontId="3" fillId="7" borderId="15" xfId="10" applyNumberFormat="1" applyFont="1" applyFill="1" applyBorder="1" applyAlignment="1">
      <alignment horizontal="center" vertical="top" wrapText="1"/>
    </xf>
    <xf numFmtId="0" fontId="0" fillId="0" borderId="0" xfId="0" applyFill="1"/>
    <xf numFmtId="0" fontId="6" fillId="8" borderId="1" xfId="0" applyFont="1" applyFill="1" applyBorder="1" applyAlignment="1">
      <alignment wrapText="1"/>
    </xf>
    <xf numFmtId="9" fontId="6" fillId="8" borderId="1" xfId="3" applyFont="1" applyFill="1" applyBorder="1" applyAlignment="1">
      <alignment wrapText="1"/>
    </xf>
    <xf numFmtId="49" fontId="6" fillId="8" borderId="1" xfId="0" applyNumberFormat="1" applyFont="1" applyFill="1" applyBorder="1" applyAlignment="1">
      <alignment wrapText="1"/>
    </xf>
    <xf numFmtId="49" fontId="6" fillId="8" borderId="1" xfId="0" applyNumberFormat="1" applyFont="1" applyFill="1" applyBorder="1" applyAlignment="1">
      <alignment horizontal="right" wrapText="1"/>
    </xf>
    <xf numFmtId="0" fontId="6" fillId="8" borderId="1" xfId="0" applyFont="1" applyFill="1" applyBorder="1" applyAlignment="1">
      <alignment horizontal="right" wrapText="1"/>
    </xf>
    <xf numFmtId="173" fontId="6" fillId="8" borderId="1" xfId="0" applyNumberFormat="1" applyFont="1" applyFill="1" applyBorder="1" applyAlignment="1">
      <alignment horizontal="right" wrapText="1"/>
    </xf>
    <xf numFmtId="164" fontId="6" fillId="8" borderId="1" xfId="0" applyNumberFormat="1" applyFont="1" applyFill="1" applyBorder="1" applyAlignment="1">
      <alignment horizontal="center" wrapText="1"/>
    </xf>
    <xf numFmtId="164" fontId="6" fillId="8" borderId="1" xfId="0" applyNumberFormat="1" applyFont="1" applyFill="1" applyBorder="1" applyAlignment="1" applyProtection="1">
      <alignment horizontal="right" wrapText="1"/>
      <protection locked="0"/>
    </xf>
    <xf numFmtId="44" fontId="6" fillId="8" borderId="1" xfId="0" applyNumberFormat="1" applyFont="1" applyFill="1" applyBorder="1" applyAlignment="1">
      <alignment horizontal="right" wrapText="1"/>
    </xf>
    <xf numFmtId="9" fontId="6" fillId="8" borderId="1" xfId="4" applyNumberFormat="1" applyFont="1" applyFill="1" applyBorder="1" applyAlignment="1">
      <alignment horizontal="right" wrapText="1"/>
    </xf>
    <xf numFmtId="171" fontId="6" fillId="8" borderId="1" xfId="0" applyNumberFormat="1" applyFont="1" applyFill="1" applyBorder="1" applyAlignment="1">
      <alignment horizontal="right" wrapText="1"/>
    </xf>
    <xf numFmtId="164" fontId="6" fillId="8" borderId="1" xfId="0" applyNumberFormat="1" applyFont="1" applyFill="1" applyBorder="1" applyAlignment="1">
      <alignment horizontal="right" wrapText="1"/>
    </xf>
    <xf numFmtId="0" fontId="6" fillId="8" borderId="1" xfId="4" applyNumberFormat="1" applyFont="1" applyFill="1" applyBorder="1" applyAlignment="1">
      <alignment horizontal="right" wrapText="1"/>
    </xf>
    <xf numFmtId="17" fontId="6" fillId="8" borderId="1" xfId="0" applyNumberFormat="1" applyFont="1" applyFill="1" applyBorder="1" applyAlignment="1">
      <alignment horizontal="right" wrapText="1"/>
    </xf>
    <xf numFmtId="166" fontId="6" fillId="8" borderId="1" xfId="2" applyNumberFormat="1" applyFont="1" applyFill="1" applyBorder="1" applyAlignment="1">
      <alignment horizontal="right" wrapText="1"/>
    </xf>
    <xf numFmtId="174" fontId="6" fillId="8" borderId="1" xfId="4" applyNumberFormat="1" applyFont="1" applyFill="1" applyBorder="1" applyAlignment="1">
      <alignment horizontal="right" wrapText="1"/>
    </xf>
    <xf numFmtId="17" fontId="6" fillId="8" borderId="1" xfId="4" applyNumberFormat="1" applyFont="1" applyFill="1" applyBorder="1" applyAlignment="1" applyProtection="1">
      <alignment horizontal="right" wrapText="1"/>
      <protection locked="0"/>
    </xf>
    <xf numFmtId="166" fontId="6" fillId="8" borderId="1" xfId="2" applyNumberFormat="1" applyFont="1" applyFill="1" applyBorder="1" applyAlignment="1" applyProtection="1">
      <alignment horizontal="right" wrapText="1"/>
      <protection locked="0"/>
    </xf>
    <xf numFmtId="0" fontId="6" fillId="8" borderId="1" xfId="5" applyNumberFormat="1" applyFont="1" applyFill="1" applyBorder="1" applyAlignment="1">
      <alignment horizontal="right" wrapText="1"/>
    </xf>
    <xf numFmtId="10" fontId="6" fillId="8" borderId="1" xfId="0" applyNumberFormat="1" applyFont="1" applyFill="1" applyBorder="1" applyAlignment="1" applyProtection="1">
      <alignment horizontal="right" wrapText="1"/>
      <protection locked="0"/>
    </xf>
    <xf numFmtId="10" fontId="6" fillId="8" borderId="1" xfId="3" applyNumberFormat="1" applyFont="1" applyFill="1" applyBorder="1" applyAlignment="1">
      <alignment horizontal="right" wrapText="1"/>
    </xf>
    <xf numFmtId="168" fontId="6" fillId="8" borderId="1" xfId="3" applyNumberFormat="1" applyFont="1" applyFill="1" applyBorder="1" applyAlignment="1">
      <alignment horizontal="right" wrapText="1"/>
    </xf>
    <xf numFmtId="17" fontId="6" fillId="8" borderId="1" xfId="4" applyNumberFormat="1" applyFont="1" applyFill="1" applyBorder="1" applyAlignment="1">
      <alignment horizontal="right" wrapText="1"/>
    </xf>
    <xf numFmtId="172" fontId="6" fillId="8" borderId="1" xfId="4" applyNumberFormat="1" applyFont="1" applyFill="1" applyBorder="1" applyAlignment="1">
      <alignment horizontal="right" wrapText="1"/>
    </xf>
    <xf numFmtId="9" fontId="6" fillId="8" borderId="1" xfId="3" applyFont="1" applyFill="1" applyBorder="1" applyAlignment="1">
      <alignment horizontal="right" wrapText="1"/>
    </xf>
    <xf numFmtId="9" fontId="6" fillId="8" borderId="1" xfId="4" applyNumberFormat="1" applyFont="1" applyFill="1" applyBorder="1" applyAlignment="1" applyProtection="1">
      <alignment horizontal="right" wrapText="1"/>
      <protection locked="0"/>
    </xf>
    <xf numFmtId="49" fontId="6" fillId="8" borderId="1" xfId="4" applyNumberFormat="1" applyFont="1" applyFill="1" applyBorder="1" applyAlignment="1">
      <alignment horizontal="right" wrapText="1"/>
    </xf>
    <xf numFmtId="167" fontId="6" fillId="8" borderId="1" xfId="4" applyNumberFormat="1" applyFont="1" applyFill="1" applyBorder="1" applyAlignment="1">
      <alignment horizontal="right" wrapText="1"/>
    </xf>
    <xf numFmtId="0" fontId="0" fillId="8" borderId="0" xfId="0" applyFill="1"/>
    <xf numFmtId="10" fontId="6" fillId="8" borderId="1" xfId="3" applyNumberFormat="1" applyFont="1" applyFill="1" applyBorder="1" applyAlignment="1" applyProtection="1">
      <alignment horizontal="right" wrapText="1"/>
      <protection locked="0"/>
    </xf>
    <xf numFmtId="10" fontId="6" fillId="9" borderId="1" xfId="0" applyNumberFormat="1" applyFont="1" applyFill="1" applyBorder="1" applyAlignment="1" applyProtection="1">
      <alignment horizontal="right" wrapText="1"/>
      <protection locked="0"/>
    </xf>
    <xf numFmtId="43" fontId="6" fillId="8" borderId="1" xfId="4" applyNumberFormat="1" applyFont="1" applyFill="1" applyBorder="1" applyAlignment="1">
      <alignment horizontal="right" wrapText="1"/>
    </xf>
    <xf numFmtId="176" fontId="6" fillId="8" borderId="1" xfId="4" applyNumberFormat="1" applyFont="1" applyFill="1" applyBorder="1" applyAlignment="1">
      <alignment horizontal="right" wrapText="1"/>
    </xf>
    <xf numFmtId="9" fontId="6" fillId="8" borderId="1" xfId="3" applyNumberFormat="1" applyFont="1" applyFill="1" applyBorder="1" applyAlignment="1">
      <alignment horizontal="right" wrapText="1"/>
    </xf>
    <xf numFmtId="10" fontId="6" fillId="8" borderId="1" xfId="0" applyNumberFormat="1" applyFont="1" applyFill="1" applyBorder="1" applyAlignment="1">
      <alignment horizontal="right" wrapText="1"/>
    </xf>
    <xf numFmtId="0" fontId="7" fillId="8" borderId="1" xfId="0" applyFont="1" applyFill="1" applyBorder="1" applyAlignment="1">
      <alignment wrapText="1"/>
    </xf>
    <xf numFmtId="0" fontId="7" fillId="8" borderId="1" xfId="0" applyFont="1" applyFill="1" applyBorder="1" applyAlignment="1"/>
    <xf numFmtId="9" fontId="7" fillId="8" borderId="1" xfId="3" applyFont="1" applyFill="1" applyBorder="1" applyAlignment="1"/>
    <xf numFmtId="49" fontId="7" fillId="8" borderId="1" xfId="0" applyNumberFormat="1" applyFont="1" applyFill="1" applyBorder="1" applyAlignment="1">
      <alignment wrapText="1"/>
    </xf>
    <xf numFmtId="49" fontId="7" fillId="8" borderId="1" xfId="0" applyNumberFormat="1" applyFont="1" applyFill="1" applyBorder="1" applyAlignment="1">
      <alignment horizontal="right" wrapText="1"/>
    </xf>
    <xf numFmtId="0" fontId="7" fillId="8" borderId="1" xfId="0" applyFont="1" applyFill="1" applyBorder="1" applyAlignment="1">
      <alignment horizontal="right"/>
    </xf>
    <xf numFmtId="173" fontId="7" fillId="8" borderId="1" xfId="0" applyNumberFormat="1" applyFont="1" applyFill="1" applyBorder="1" applyAlignment="1">
      <alignment horizontal="right"/>
    </xf>
    <xf numFmtId="164" fontId="7" fillId="8" borderId="1" xfId="0" applyNumberFormat="1" applyFont="1" applyFill="1" applyBorder="1" applyAlignment="1">
      <alignment horizontal="right"/>
    </xf>
    <xf numFmtId="0" fontId="7" fillId="8" borderId="1" xfId="0" applyNumberFormat="1" applyFont="1" applyFill="1" applyBorder="1" applyAlignment="1">
      <alignment horizontal="right"/>
    </xf>
    <xf numFmtId="9" fontId="7" fillId="8" borderId="1" xfId="1" applyNumberFormat="1" applyFont="1" applyFill="1" applyBorder="1" applyAlignment="1">
      <alignment horizontal="right"/>
    </xf>
    <xf numFmtId="171" fontId="7" fillId="8" borderId="1" xfId="0" applyNumberFormat="1" applyFont="1" applyFill="1" applyBorder="1" applyAlignment="1">
      <alignment horizontal="right"/>
    </xf>
    <xf numFmtId="179" fontId="7" fillId="8" borderId="1" xfId="0" applyNumberFormat="1" applyFont="1" applyFill="1" applyBorder="1" applyAlignment="1">
      <alignment horizontal="right"/>
    </xf>
    <xf numFmtId="0" fontId="7" fillId="8" borderId="1" xfId="1" applyNumberFormat="1" applyFont="1" applyFill="1" applyBorder="1" applyAlignment="1">
      <alignment horizontal="right"/>
    </xf>
    <xf numFmtId="17" fontId="7" fillId="8" borderId="1" xfId="0" applyNumberFormat="1" applyFont="1" applyFill="1" applyBorder="1" applyAlignment="1">
      <alignment horizontal="right"/>
    </xf>
    <xf numFmtId="49" fontId="7" fillId="8" borderId="1" xfId="1" applyNumberFormat="1" applyFont="1" applyFill="1" applyBorder="1" applyAlignment="1">
      <alignment horizontal="right"/>
    </xf>
    <xf numFmtId="166" fontId="7" fillId="8" borderId="1" xfId="2" applyNumberFormat="1" applyFont="1" applyFill="1" applyBorder="1" applyAlignment="1">
      <alignment horizontal="right"/>
    </xf>
    <xf numFmtId="174" fontId="7" fillId="8" borderId="1" xfId="1" applyNumberFormat="1" applyFont="1" applyFill="1" applyBorder="1" applyAlignment="1">
      <alignment horizontal="right"/>
    </xf>
    <xf numFmtId="17" fontId="7" fillId="8" borderId="1" xfId="1" applyNumberFormat="1" applyFont="1" applyFill="1" applyBorder="1" applyAlignment="1">
      <alignment horizontal="right"/>
    </xf>
    <xf numFmtId="49" fontId="7" fillId="8" borderId="1" xfId="2" applyNumberFormat="1" applyFont="1" applyFill="1" applyBorder="1" applyAlignment="1">
      <alignment horizontal="right"/>
    </xf>
    <xf numFmtId="10" fontId="7" fillId="8" borderId="1" xfId="3" applyNumberFormat="1" applyFont="1" applyFill="1" applyBorder="1" applyAlignment="1">
      <alignment horizontal="right"/>
    </xf>
    <xf numFmtId="168" fontId="7" fillId="8" borderId="1" xfId="3" applyNumberFormat="1" applyFont="1" applyFill="1" applyBorder="1" applyAlignment="1">
      <alignment horizontal="right"/>
    </xf>
    <xf numFmtId="9" fontId="7" fillId="8" borderId="1" xfId="3" applyNumberFormat="1" applyFont="1" applyFill="1" applyBorder="1" applyAlignment="1">
      <alignment horizontal="right"/>
    </xf>
    <xf numFmtId="17" fontId="7" fillId="8" borderId="1" xfId="3" applyNumberFormat="1" applyFont="1" applyFill="1" applyBorder="1" applyAlignment="1">
      <alignment horizontal="right"/>
    </xf>
    <xf numFmtId="176" fontId="7" fillId="8" borderId="1" xfId="3" applyNumberFormat="1" applyFont="1" applyFill="1" applyBorder="1" applyAlignment="1">
      <alignment horizontal="right"/>
    </xf>
    <xf numFmtId="9" fontId="7" fillId="8" borderId="1" xfId="3" applyFont="1" applyFill="1" applyBorder="1" applyAlignment="1">
      <alignment horizontal="right"/>
    </xf>
    <xf numFmtId="164" fontId="7" fillId="8" borderId="1" xfId="1" applyNumberFormat="1" applyFont="1" applyFill="1" applyBorder="1" applyAlignment="1">
      <alignment horizontal="right"/>
    </xf>
    <xf numFmtId="174" fontId="7" fillId="8" borderId="1" xfId="4" applyNumberFormat="1" applyFont="1" applyFill="1" applyBorder="1" applyAlignment="1">
      <alignment horizontal="right"/>
    </xf>
    <xf numFmtId="167" fontId="7" fillId="8" borderId="1" xfId="4" applyNumberFormat="1" applyFont="1" applyFill="1" applyBorder="1" applyAlignment="1">
      <alignment horizontal="right"/>
    </xf>
    <xf numFmtId="167" fontId="7" fillId="8" borderId="1" xfId="1" applyNumberFormat="1" applyFont="1" applyFill="1" applyBorder="1" applyAlignment="1">
      <alignment horizontal="right"/>
    </xf>
    <xf numFmtId="166" fontId="6" fillId="0" borderId="1" xfId="2" applyNumberFormat="1" applyFont="1" applyFill="1" applyBorder="1" applyAlignment="1">
      <alignment horizontal="right"/>
    </xf>
    <xf numFmtId="17" fontId="6" fillId="0" borderId="1" xfId="1" applyNumberFormat="1" applyFont="1" applyFill="1" applyBorder="1" applyAlignment="1">
      <alignment horizontal="right"/>
    </xf>
    <xf numFmtId="49" fontId="6" fillId="0" borderId="1" xfId="2" applyNumberFormat="1" applyFont="1" applyFill="1" applyBorder="1" applyAlignment="1">
      <alignment horizontal="left"/>
    </xf>
    <xf numFmtId="10" fontId="6" fillId="0" borderId="1" xfId="3" applyNumberFormat="1" applyFont="1" applyFill="1" applyBorder="1" applyAlignment="1">
      <alignment horizontal="right"/>
    </xf>
    <xf numFmtId="49" fontId="6" fillId="0" borderId="1" xfId="2" applyNumberFormat="1" applyFont="1" applyFill="1" applyBorder="1" applyAlignment="1">
      <alignment horizontal="right"/>
    </xf>
    <xf numFmtId="0" fontId="17" fillId="0" borderId="0" xfId="0" applyFont="1" applyFill="1" applyBorder="1"/>
    <xf numFmtId="43" fontId="17" fillId="0" borderId="0" xfId="1" applyFont="1" applyFill="1" applyBorder="1" applyAlignment="1">
      <alignment horizontal="right"/>
    </xf>
    <xf numFmtId="179" fontId="17" fillId="0" borderId="0" xfId="0" applyNumberFormat="1" applyFont="1" applyFill="1" applyBorder="1" applyAlignment="1">
      <alignment horizontal="right" wrapText="1"/>
    </xf>
    <xf numFmtId="43" fontId="17" fillId="0" borderId="0" xfId="1" applyFont="1" applyFill="1" applyBorder="1"/>
    <xf numFmtId="0" fontId="6" fillId="0" borderId="20" xfId="0" applyFont="1" applyFill="1" applyBorder="1" applyAlignment="1">
      <alignment wrapText="1"/>
    </xf>
    <xf numFmtId="196" fontId="6" fillId="0" borderId="20" xfId="1" applyNumberFormat="1" applyFont="1" applyFill="1" applyBorder="1" applyAlignment="1">
      <alignment wrapText="1"/>
    </xf>
    <xf numFmtId="174" fontId="6" fillId="0" borderId="20" xfId="0" applyNumberFormat="1" applyFont="1" applyFill="1" applyBorder="1" applyAlignment="1">
      <alignment wrapText="1"/>
    </xf>
    <xf numFmtId="0" fontId="8" fillId="0" borderId="0" xfId="0" applyFont="1" applyFill="1" applyBorder="1"/>
    <xf numFmtId="43" fontId="8" fillId="0" borderId="0" xfId="1" applyFont="1" applyFill="1" applyBorder="1"/>
    <xf numFmtId="0" fontId="18" fillId="0" borderId="0" xfId="0" applyFont="1" applyFill="1" applyBorder="1"/>
    <xf numFmtId="0" fontId="6" fillId="0" borderId="21" xfId="0" applyFont="1" applyFill="1" applyBorder="1" applyAlignment="1">
      <alignment wrapText="1"/>
    </xf>
    <xf numFmtId="196" fontId="6" fillId="0" borderId="21" xfId="1" applyNumberFormat="1" applyFont="1" applyFill="1" applyBorder="1" applyAlignment="1">
      <alignment wrapText="1"/>
    </xf>
    <xf numFmtId="174" fontId="6" fillId="0" borderId="21" xfId="0" applyNumberFormat="1" applyFont="1" applyFill="1" applyBorder="1" applyAlignment="1">
      <alignment wrapText="1"/>
    </xf>
    <xf numFmtId="0" fontId="6" fillId="0" borderId="4" xfId="0" applyFont="1" applyFill="1" applyBorder="1"/>
    <xf numFmtId="196" fontId="6" fillId="0" borderId="13" xfId="1" applyNumberFormat="1" applyFont="1" applyFill="1" applyBorder="1" applyAlignment="1">
      <alignment wrapText="1"/>
    </xf>
    <xf numFmtId="174" fontId="6" fillId="0" borderId="13" xfId="0" applyNumberFormat="1" applyFont="1" applyFill="1" applyBorder="1" applyAlignment="1">
      <alignment wrapText="1"/>
    </xf>
    <xf numFmtId="0" fontId="6" fillId="0" borderId="0" xfId="0" applyFont="1" applyFill="1" applyBorder="1"/>
    <xf numFmtId="196" fontId="6" fillId="0" borderId="0" xfId="1" applyNumberFormat="1" applyFont="1" applyFill="1" applyBorder="1" applyAlignment="1">
      <alignment horizontal="right"/>
    </xf>
    <xf numFmtId="179" fontId="8" fillId="0" borderId="0" xfId="0" applyNumberFormat="1" applyFont="1" applyFill="1" applyBorder="1" applyAlignment="1">
      <alignment horizontal="right"/>
    </xf>
    <xf numFmtId="43" fontId="6" fillId="0" borderId="0" xfId="1" applyFont="1" applyFill="1" applyBorder="1" applyAlignment="1">
      <alignment horizontal="right"/>
    </xf>
    <xf numFmtId="197" fontId="8" fillId="0" borderId="0" xfId="0" applyNumberFormat="1" applyFont="1" applyFill="1" applyBorder="1" applyAlignment="1">
      <alignment horizontal="right"/>
    </xf>
    <xf numFmtId="0" fontId="19" fillId="0" borderId="0" xfId="0" applyFont="1" applyFill="1" applyBorder="1"/>
    <xf numFmtId="197" fontId="8" fillId="0" borderId="0" xfId="0" applyNumberFormat="1" applyFont="1" applyFill="1" applyBorder="1" applyAlignment="1">
      <alignment horizontal="left"/>
    </xf>
    <xf numFmtId="179" fontId="8" fillId="0" borderId="0" xfId="0" applyNumberFormat="1" applyFont="1" applyFill="1" applyBorder="1" applyAlignment="1">
      <alignment horizontal="left"/>
    </xf>
    <xf numFmtId="0" fontId="6" fillId="0" borderId="0" xfId="12" applyFont="1" applyFill="1" applyBorder="1" applyAlignment="1">
      <alignment horizontal="left" wrapText="1"/>
    </xf>
    <xf numFmtId="0" fontId="8" fillId="0" borderId="0" xfId="0" applyFont="1" applyFill="1" applyBorder="1" applyAlignment="1">
      <alignment horizontal="right"/>
    </xf>
    <xf numFmtId="43" fontId="8" fillId="0" borderId="0" xfId="0" applyNumberFormat="1" applyFont="1" applyFill="1" applyBorder="1"/>
    <xf numFmtId="3" fontId="8" fillId="0" borderId="0" xfId="0" applyNumberFormat="1" applyFont="1" applyFill="1" applyBorder="1"/>
    <xf numFmtId="17" fontId="6" fillId="0" borderId="1" xfId="1" applyNumberFormat="1" applyFont="1" applyFill="1" applyBorder="1" applyAlignment="1">
      <alignment horizontal="right" wrapText="1"/>
    </xf>
    <xf numFmtId="0" fontId="6" fillId="0" borderId="1" xfId="1" applyNumberFormat="1" applyFont="1" applyFill="1" applyBorder="1" applyAlignment="1">
      <alignment horizontal="right" wrapText="1"/>
    </xf>
    <xf numFmtId="0" fontId="0" fillId="0" borderId="0" xfId="0" applyFont="1" applyFill="1"/>
    <xf numFmtId="0" fontId="7" fillId="0" borderId="1" xfId="0" applyFont="1" applyFill="1" applyBorder="1" applyAlignment="1"/>
    <xf numFmtId="9" fontId="7" fillId="0" borderId="1" xfId="3" applyFont="1" applyFill="1" applyBorder="1" applyAlignment="1"/>
    <xf numFmtId="0" fontId="7" fillId="0" borderId="1" xfId="0" applyFont="1" applyFill="1" applyBorder="1" applyAlignment="1">
      <alignment horizontal="right"/>
    </xf>
    <xf numFmtId="173" fontId="7" fillId="0" borderId="1" xfId="0" applyNumberFormat="1" applyFont="1" applyFill="1" applyBorder="1" applyAlignment="1">
      <alignment horizontal="right"/>
    </xf>
    <xf numFmtId="164" fontId="7" fillId="0" borderId="1" xfId="0" applyNumberFormat="1" applyFont="1" applyFill="1" applyBorder="1" applyAlignment="1">
      <alignment horizontal="right"/>
    </xf>
    <xf numFmtId="0" fontId="7" fillId="0" borderId="1" xfId="0" applyNumberFormat="1" applyFont="1" applyFill="1" applyBorder="1" applyAlignment="1">
      <alignment horizontal="right"/>
    </xf>
    <xf numFmtId="9" fontId="7" fillId="0" borderId="1" xfId="1" applyNumberFormat="1" applyFont="1" applyFill="1" applyBorder="1" applyAlignment="1">
      <alignment horizontal="right"/>
    </xf>
    <xf numFmtId="171" fontId="7" fillId="0" borderId="1" xfId="0" applyNumberFormat="1" applyFont="1" applyFill="1" applyBorder="1" applyAlignment="1">
      <alignment horizontal="right"/>
    </xf>
    <xf numFmtId="179" fontId="7" fillId="0" borderId="1" xfId="0" applyNumberFormat="1" applyFont="1" applyFill="1" applyBorder="1" applyAlignment="1">
      <alignment horizontal="right"/>
    </xf>
    <xf numFmtId="0" fontId="7" fillId="0" borderId="1" xfId="1" applyNumberFormat="1" applyFont="1" applyFill="1" applyBorder="1" applyAlignment="1">
      <alignment horizontal="right"/>
    </xf>
    <xf numFmtId="49" fontId="7" fillId="0" borderId="1" xfId="1" applyNumberFormat="1" applyFont="1" applyFill="1" applyBorder="1" applyAlignment="1">
      <alignment horizontal="right"/>
    </xf>
    <xf numFmtId="166" fontId="7" fillId="0" borderId="1" xfId="2" applyNumberFormat="1" applyFont="1" applyFill="1" applyBorder="1" applyAlignment="1">
      <alignment horizontal="right"/>
    </xf>
    <xf numFmtId="174" fontId="7" fillId="0" borderId="1" xfId="1" applyNumberFormat="1" applyFont="1" applyFill="1" applyBorder="1" applyAlignment="1">
      <alignment horizontal="right"/>
    </xf>
    <xf numFmtId="17" fontId="7" fillId="0" borderId="1" xfId="1" applyNumberFormat="1" applyFont="1" applyFill="1" applyBorder="1" applyAlignment="1">
      <alignment horizontal="right" wrapText="1"/>
    </xf>
    <xf numFmtId="49" fontId="7" fillId="0" borderId="1" xfId="2" applyNumberFormat="1" applyFont="1" applyFill="1" applyBorder="1" applyAlignment="1">
      <alignment horizontal="right"/>
    </xf>
    <xf numFmtId="10" fontId="7" fillId="0" borderId="1" xfId="3" applyNumberFormat="1" applyFont="1" applyFill="1" applyBorder="1" applyAlignment="1">
      <alignment horizontal="right"/>
    </xf>
    <xf numFmtId="168" fontId="7" fillId="0" borderId="1" xfId="3" applyNumberFormat="1" applyFont="1" applyFill="1" applyBorder="1" applyAlignment="1">
      <alignment horizontal="right"/>
    </xf>
    <xf numFmtId="0" fontId="7" fillId="0" borderId="1" xfId="1" applyNumberFormat="1" applyFont="1" applyFill="1" applyBorder="1" applyAlignment="1">
      <alignment horizontal="right" wrapText="1"/>
    </xf>
    <xf numFmtId="9" fontId="7" fillId="0" borderId="1" xfId="3" applyNumberFormat="1" applyFont="1" applyFill="1" applyBorder="1" applyAlignment="1">
      <alignment horizontal="right"/>
    </xf>
    <xf numFmtId="17" fontId="7" fillId="0" borderId="1" xfId="3" applyNumberFormat="1" applyFont="1" applyFill="1" applyBorder="1" applyAlignment="1">
      <alignment horizontal="right"/>
    </xf>
    <xf numFmtId="176" fontId="7" fillId="0" borderId="1" xfId="3" applyNumberFormat="1" applyFont="1" applyFill="1" applyBorder="1" applyAlignment="1">
      <alignment horizontal="right"/>
    </xf>
    <xf numFmtId="9" fontId="7" fillId="0" borderId="1" xfId="3" applyFont="1" applyFill="1" applyBorder="1" applyAlignment="1">
      <alignment horizontal="right"/>
    </xf>
    <xf numFmtId="164" fontId="7" fillId="0" borderId="1" xfId="1" applyNumberFormat="1" applyFont="1" applyFill="1" applyBorder="1" applyAlignment="1">
      <alignment horizontal="right"/>
    </xf>
    <xf numFmtId="174" fontId="7" fillId="0" borderId="1" xfId="4" applyNumberFormat="1" applyFont="1" applyFill="1" applyBorder="1" applyAlignment="1">
      <alignment horizontal="right"/>
    </xf>
    <xf numFmtId="167" fontId="7" fillId="0" borderId="1" xfId="4" applyNumberFormat="1" applyFont="1" applyFill="1" applyBorder="1" applyAlignment="1">
      <alignment horizontal="right"/>
    </xf>
    <xf numFmtId="167" fontId="7" fillId="0" borderId="1" xfId="1" applyNumberFormat="1" applyFont="1" applyFill="1" applyBorder="1" applyAlignment="1">
      <alignment horizontal="right"/>
    </xf>
    <xf numFmtId="0" fontId="21" fillId="0" borderId="0" xfId="0" applyFont="1" applyFill="1"/>
    <xf numFmtId="0" fontId="6" fillId="0" borderId="0" xfId="0" applyFont="1" applyFill="1" applyBorder="1" applyAlignment="1">
      <alignment wrapText="1"/>
    </xf>
    <xf numFmtId="0" fontId="5" fillId="0" borderId="0" xfId="0" applyFont="1" applyFill="1" applyBorder="1" applyAlignment="1">
      <alignment vertical="top"/>
    </xf>
    <xf numFmtId="0" fontId="5" fillId="0" borderId="2" xfId="0" applyFont="1" applyFill="1" applyBorder="1" applyAlignment="1">
      <alignment horizontal="left" vertical="center" wrapText="1"/>
    </xf>
    <xf numFmtId="194" fontId="6" fillId="0" borderId="0" xfId="0" applyNumberFormat="1" applyFont="1" applyFill="1" applyBorder="1" applyAlignment="1">
      <alignment wrapText="1"/>
    </xf>
    <xf numFmtId="0" fontId="6" fillId="0" borderId="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6" fillId="0" borderId="9" xfId="0" applyFont="1" applyFill="1" applyBorder="1" applyAlignment="1">
      <alignment horizontal="left" vertical="center" wrapText="1"/>
    </xf>
    <xf numFmtId="0" fontId="5" fillId="0" borderId="6" xfId="0" applyFont="1" applyFill="1" applyBorder="1" applyAlignment="1">
      <alignment horizontal="left" vertical="center" wrapText="1"/>
    </xf>
    <xf numFmtId="194" fontId="5" fillId="0" borderId="6" xfId="0" applyNumberFormat="1" applyFont="1" applyFill="1" applyBorder="1" applyAlignment="1">
      <alignment vertical="center" wrapText="1"/>
    </xf>
    <xf numFmtId="0" fontId="5" fillId="0" borderId="9"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5" fillId="0" borderId="17" xfId="0" applyFont="1" applyFill="1" applyBorder="1"/>
    <xf numFmtId="194" fontId="5" fillId="0" borderId="17" xfId="0" applyNumberFormat="1" applyFont="1" applyFill="1" applyBorder="1" applyAlignment="1"/>
    <xf numFmtId="194" fontId="5" fillId="6" borderId="17" xfId="0" applyNumberFormat="1" applyFont="1" applyFill="1" applyBorder="1" applyAlignment="1"/>
    <xf numFmtId="194" fontId="6" fillId="0" borderId="0" xfId="0" applyNumberFormat="1" applyFont="1" applyFill="1" applyBorder="1"/>
    <xf numFmtId="0" fontId="6" fillId="0" borderId="7" xfId="0" applyFont="1" applyFill="1" applyBorder="1"/>
    <xf numFmtId="0" fontId="6" fillId="0" borderId="0" xfId="0" applyFont="1" applyFill="1" applyBorder="1" applyAlignment="1">
      <alignment horizontal="right"/>
    </xf>
    <xf numFmtId="179" fontId="6" fillId="0" borderId="7" xfId="0" applyNumberFormat="1" applyFont="1" applyFill="1" applyBorder="1"/>
    <xf numFmtId="179" fontId="6" fillId="0" borderId="10" xfId="0" applyNumberFormat="1" applyFont="1" applyFill="1" applyBorder="1"/>
    <xf numFmtId="0" fontId="6" fillId="0" borderId="11" xfId="0" applyFont="1" applyFill="1" applyBorder="1"/>
    <xf numFmtId="9" fontId="6" fillId="0" borderId="0" xfId="0" quotePrefix="1" applyNumberFormat="1" applyFont="1" applyFill="1" applyBorder="1" applyAlignment="1">
      <alignment horizontal="right"/>
    </xf>
    <xf numFmtId="0" fontId="6" fillId="0" borderId="0" xfId="0" quotePrefix="1" applyFont="1" applyFill="1" applyBorder="1" applyAlignment="1">
      <alignment horizontal="right"/>
    </xf>
    <xf numFmtId="194" fontId="6" fillId="0" borderId="8" xfId="0" applyNumberFormat="1" applyFont="1" applyFill="1" applyBorder="1"/>
    <xf numFmtId="0" fontId="5" fillId="0" borderId="18" xfId="0" applyFont="1" applyFill="1" applyBorder="1"/>
    <xf numFmtId="0" fontId="6" fillId="0" borderId="13" xfId="0" applyFont="1" applyFill="1" applyBorder="1"/>
    <xf numFmtId="194" fontId="5" fillId="0" borderId="19" xfId="0" applyNumberFormat="1" applyFont="1" applyFill="1" applyBorder="1"/>
    <xf numFmtId="194" fontId="6" fillId="6" borderId="17" xfId="0" applyNumberFormat="1" applyFont="1" applyFill="1" applyBorder="1" applyAlignment="1"/>
    <xf numFmtId="49" fontId="3" fillId="7" borderId="14" xfId="0" applyNumberFormat="1" applyFont="1" applyFill="1" applyBorder="1" applyAlignment="1">
      <alignment horizontal="center" vertical="top" wrapText="1"/>
    </xf>
    <xf numFmtId="49" fontId="3" fillId="7" borderId="15" xfId="0" applyNumberFormat="1" applyFont="1" applyFill="1" applyBorder="1" applyAlignment="1">
      <alignment horizontal="center" vertical="top" wrapText="1"/>
    </xf>
    <xf numFmtId="49" fontId="3" fillId="7" borderId="16" xfId="0" applyNumberFormat="1" applyFont="1" applyFill="1" applyBorder="1" applyAlignment="1">
      <alignment horizontal="center" vertical="top" wrapText="1"/>
    </xf>
    <xf numFmtId="194" fontId="6" fillId="10" borderId="17" xfId="9" applyNumberFormat="1" applyFont="1" applyFill="1" applyBorder="1" applyAlignment="1">
      <alignment vertical="center"/>
    </xf>
    <xf numFmtId="194" fontId="5" fillId="10" borderId="17" xfId="9" applyNumberFormat="1" applyFont="1" applyFill="1" applyBorder="1" applyAlignment="1">
      <alignment vertical="center"/>
    </xf>
    <xf numFmtId="194" fontId="6" fillId="11" borderId="17" xfId="0" applyNumberFormat="1" applyFont="1" applyFill="1" applyBorder="1" applyAlignment="1"/>
    <xf numFmtId="194" fontId="5" fillId="11" borderId="17" xfId="0" applyNumberFormat="1" applyFont="1" applyFill="1" applyBorder="1" applyAlignment="1"/>
    <xf numFmtId="194" fontId="5" fillId="12" borderId="17" xfId="9" applyNumberFormat="1" applyFont="1" applyFill="1" applyBorder="1" applyAlignment="1">
      <alignment vertical="center"/>
    </xf>
    <xf numFmtId="194" fontId="6" fillId="12" borderId="6" xfId="9" applyNumberFormat="1" applyFont="1" applyFill="1" applyBorder="1" applyAlignment="1">
      <alignment vertical="center"/>
    </xf>
    <xf numFmtId="194" fontId="6" fillId="12" borderId="17" xfId="0" applyNumberFormat="1" applyFont="1" applyFill="1" applyBorder="1" applyAlignment="1"/>
    <xf numFmtId="194" fontId="5" fillId="13" borderId="17" xfId="0" applyNumberFormat="1" applyFont="1" applyFill="1" applyBorder="1" applyAlignment="1"/>
    <xf numFmtId="194" fontId="5" fillId="13" borderId="17" xfId="9" applyNumberFormat="1" applyFont="1" applyFill="1" applyBorder="1" applyAlignment="1">
      <alignment vertical="center"/>
    </xf>
    <xf numFmtId="194" fontId="6" fillId="13" borderId="6" xfId="9" applyNumberFormat="1" applyFont="1" applyFill="1" applyBorder="1" applyAlignment="1">
      <alignment vertical="center"/>
    </xf>
    <xf numFmtId="194" fontId="6" fillId="13" borderId="17" xfId="0" applyNumberFormat="1" applyFont="1" applyFill="1" applyBorder="1" applyAlignment="1"/>
    <xf numFmtId="194" fontId="23" fillId="14" borderId="17" xfId="9" applyNumberFormat="1" applyFont="1" applyFill="1" applyBorder="1" applyAlignment="1">
      <alignment vertical="center"/>
    </xf>
    <xf numFmtId="194" fontId="22" fillId="14" borderId="17" xfId="9" applyNumberFormat="1" applyFont="1" applyFill="1" applyBorder="1" applyAlignment="1">
      <alignment vertical="center"/>
    </xf>
    <xf numFmtId="49" fontId="3" fillId="7" borderId="17" xfId="0" applyNumberFormat="1" applyFont="1" applyFill="1" applyBorder="1" applyAlignment="1">
      <alignment horizontal="left" vertical="top"/>
    </xf>
    <xf numFmtId="49" fontId="3" fillId="7" borderId="17" xfId="0" applyNumberFormat="1" applyFont="1" applyFill="1" applyBorder="1" applyAlignment="1">
      <alignment horizontal="center" vertical="top" wrapText="1"/>
    </xf>
    <xf numFmtId="0" fontId="3" fillId="7" borderId="0" xfId="0" applyFont="1" applyFill="1" applyBorder="1" applyAlignment="1">
      <alignment horizontal="center"/>
    </xf>
    <xf numFmtId="194" fontId="5" fillId="15" borderId="17" xfId="9" applyNumberFormat="1" applyFont="1" applyFill="1" applyBorder="1" applyAlignment="1">
      <alignment vertical="center"/>
    </xf>
    <xf numFmtId="194" fontId="6" fillId="15" borderId="17" xfId="9" applyNumberFormat="1" applyFont="1" applyFill="1" applyBorder="1" applyAlignment="1">
      <alignment vertical="center"/>
    </xf>
    <xf numFmtId="194" fontId="6" fillId="15" borderId="6" xfId="9" applyNumberFormat="1" applyFont="1" applyFill="1" applyBorder="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24" fillId="0" borderId="0" xfId="0" applyFont="1"/>
    <xf numFmtId="0" fontId="5" fillId="0" borderId="0" xfId="0" applyFont="1" applyFill="1" applyBorder="1" applyAlignment="1" applyProtection="1">
      <alignment wrapText="1"/>
      <protection locked="0"/>
    </xf>
    <xf numFmtId="0" fontId="6" fillId="0" borderId="0" xfId="0" applyFont="1" applyFill="1" applyBorder="1" applyAlignment="1" applyProtection="1">
      <alignment wrapText="1"/>
      <protection locked="0"/>
    </xf>
    <xf numFmtId="0" fontId="1" fillId="0" borderId="0" xfId="0" applyFont="1" applyAlignment="1">
      <alignment wrapText="1"/>
    </xf>
    <xf numFmtId="0" fontId="0" fillId="0" borderId="0" xfId="0" applyAlignment="1">
      <alignment wrapText="1"/>
    </xf>
    <xf numFmtId="0" fontId="6" fillId="0" borderId="0" xfId="0" applyFont="1" applyFill="1" applyBorder="1" applyAlignment="1" applyProtection="1">
      <alignment horizontal="left"/>
      <protection locked="0"/>
    </xf>
    <xf numFmtId="198" fontId="3" fillId="2" borderId="0" xfId="1" applyNumberFormat="1" applyFont="1" applyFill="1" applyBorder="1" applyAlignment="1" applyProtection="1">
      <alignment horizontal="right" vertical="top" wrapText="1"/>
      <protection locked="0"/>
    </xf>
    <xf numFmtId="198" fontId="3" fillId="2" borderId="0" xfId="1" applyNumberFormat="1" applyFont="1" applyFill="1" applyBorder="1" applyAlignment="1">
      <alignment horizontal="right" vertical="top" wrapText="1"/>
    </xf>
    <xf numFmtId="198" fontId="6" fillId="0" borderId="1" xfId="1" applyNumberFormat="1" applyFont="1" applyFill="1" applyBorder="1" applyAlignment="1" applyProtection="1">
      <alignment horizontal="right" wrapText="1"/>
      <protection locked="0"/>
    </xf>
    <xf numFmtId="198" fontId="7" fillId="0" borderId="1" xfId="1" applyNumberFormat="1" applyFont="1" applyFill="1" applyBorder="1" applyAlignment="1" applyProtection="1">
      <alignment horizontal="right" wrapText="1"/>
      <protection locked="0"/>
    </xf>
    <xf numFmtId="198" fontId="6" fillId="8" borderId="1" xfId="1" applyNumberFormat="1" applyFont="1" applyFill="1" applyBorder="1" applyAlignment="1" applyProtection="1">
      <alignment horizontal="right" wrapText="1"/>
      <protection locked="0"/>
    </xf>
    <xf numFmtId="198" fontId="6" fillId="0" borderId="1" xfId="1" applyNumberFormat="1" applyFont="1" applyFill="1" applyBorder="1" applyAlignment="1" applyProtection="1">
      <alignment horizontal="right"/>
      <protection locked="0"/>
    </xf>
    <xf numFmtId="198" fontId="7" fillId="8" borderId="1" xfId="1" applyNumberFormat="1" applyFont="1" applyFill="1" applyBorder="1" applyAlignment="1" applyProtection="1">
      <alignment horizontal="right"/>
      <protection locked="0"/>
    </xf>
    <xf numFmtId="198" fontId="7" fillId="0" borderId="1" xfId="1" applyNumberFormat="1" applyFont="1" applyFill="1" applyBorder="1" applyAlignment="1" applyProtection="1">
      <alignment horizontal="right"/>
      <protection locked="0"/>
    </xf>
    <xf numFmtId="198" fontId="0" fillId="0" borderId="0" xfId="1" applyNumberFormat="1" applyFont="1"/>
    <xf numFmtId="0" fontId="3" fillId="7" borderId="0" xfId="0" applyFont="1" applyFill="1" applyBorder="1" applyAlignment="1">
      <alignment horizontal="center"/>
    </xf>
  </cellXfs>
  <cellStyles count="13">
    <cellStyle name="Comma" xfId="1" builtinId="3"/>
    <cellStyle name="Comma 2" xfId="4"/>
    <cellStyle name="Currency" xfId="2" builtinId="4"/>
    <cellStyle name="Currency 2" xfId="5"/>
    <cellStyle name="Normal" xfId="0" builtinId="0"/>
    <cellStyle name="Normal 15" xfId="10"/>
    <cellStyle name="Normal 2" xfId="7"/>
    <cellStyle name="Normal 3 2" xfId="12"/>
    <cellStyle name="Normal_Sheet1" xfId="9"/>
    <cellStyle name="Percent" xfId="3" builtinId="5"/>
    <cellStyle name="Percent 10" xfId="11"/>
    <cellStyle name="Percent 2" xfId="8"/>
    <cellStyle name="Percent 3" xfId="6"/>
  </cellStyles>
  <dxfs count="27">
    <dxf>
      <font>
        <b/>
        <i val="0"/>
        <condense val="0"/>
        <extend val="0"/>
      </font>
    </dxf>
    <dxf>
      <font>
        <b/>
        <i val="0"/>
        <condense val="0"/>
        <extend val="0"/>
      </font>
    </dxf>
    <dxf>
      <font>
        <b/>
        <i val="0"/>
        <condense val="0"/>
        <extend val="0"/>
      </font>
    </dxf>
    <dxf>
      <font>
        <b/>
        <i val="0"/>
        <condense val="0"/>
        <extend val="0"/>
      </font>
    </dxf>
    <dxf>
      <font>
        <color rgb="FFFFFFFF"/>
      </font>
    </dxf>
    <dxf>
      <font>
        <color rgb="FFFFFFFF"/>
      </font>
    </dxf>
    <dxf>
      <font>
        <color rgb="FFFFFFFF"/>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97AC"/>
      <color rgb="FF004C97"/>
      <color rgb="FF009FDF"/>
      <color rgb="FF78BE20"/>
      <color rgb="FFB9E5FB"/>
      <color rgb="FF5B7F95"/>
      <color rgb="FF00A0AF"/>
      <color rgb="FFE36F1E"/>
      <color rgb="FFDCE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133"/>
  <sheetViews>
    <sheetView tabSelected="1" zoomScale="80" zoomScaleNormal="80" workbookViewId="0">
      <pane xSplit="1" ySplit="3" topLeftCell="Z16" activePane="bottomRight" state="frozen"/>
      <selection pane="topRight" activeCell="B1" sqref="B1"/>
      <selection pane="bottomLeft" activeCell="A4" sqref="A4"/>
      <selection pane="bottomRight" activeCell="Z17" sqref="Z17"/>
    </sheetView>
  </sheetViews>
  <sheetFormatPr defaultRowHeight="15" x14ac:dyDescent="0.25"/>
  <cols>
    <col min="1" max="1" width="127.140625" customWidth="1"/>
    <col min="2" max="2" width="9.5703125" bestFit="1" customWidth="1"/>
    <col min="3" max="3" width="15.42578125" customWidth="1"/>
    <col min="5" max="5" width="71.28515625" customWidth="1"/>
    <col min="6" max="6" width="22.140625" bestFit="1" customWidth="1"/>
    <col min="7" max="7" width="17.140625" customWidth="1"/>
    <col min="8" max="8" width="15" customWidth="1"/>
    <col min="9" max="9" width="16.42578125" customWidth="1"/>
    <col min="10" max="10" width="35.42578125" customWidth="1"/>
    <col min="11" max="11" width="21.85546875" customWidth="1"/>
    <col min="12" max="12" width="16.140625" customWidth="1"/>
    <col min="13" max="13" width="21.28515625" customWidth="1"/>
    <col min="14" max="14" width="16.42578125" customWidth="1"/>
    <col min="15" max="15" width="11.42578125" customWidth="1"/>
    <col min="16" max="16" width="12.140625" customWidth="1"/>
    <col min="17" max="17" width="14.85546875" customWidth="1"/>
    <col min="21" max="21" width="15.85546875" customWidth="1"/>
    <col min="25" max="25" width="12.85546875" customWidth="1"/>
    <col min="27" max="27" width="13.7109375" customWidth="1"/>
    <col min="31" max="31" width="20.140625" customWidth="1"/>
    <col min="32" max="32" width="19" customWidth="1"/>
    <col min="33" max="34" width="13.7109375" customWidth="1"/>
    <col min="35" max="35" width="14.140625" customWidth="1"/>
    <col min="36" max="36" width="15.7109375" customWidth="1"/>
    <col min="37" max="37" width="16" customWidth="1"/>
    <col min="38" max="38" width="17" bestFit="1" customWidth="1"/>
    <col min="39" max="39" width="15.5703125" customWidth="1"/>
    <col min="42" max="42" width="10.5703125" customWidth="1"/>
    <col min="43" max="43" width="11" customWidth="1"/>
    <col min="44" max="44" width="31.7109375" bestFit="1" customWidth="1"/>
    <col min="46" max="46" width="13.85546875" style="449" bestFit="1" customWidth="1"/>
    <col min="48" max="48" width="28" bestFit="1" customWidth="1"/>
    <col min="50" max="50" width="12" style="449" customWidth="1"/>
    <col min="52" max="52" width="30.5703125" bestFit="1" customWidth="1"/>
    <col min="54" max="54" width="12.28515625" style="449" bestFit="1" customWidth="1"/>
    <col min="56" max="56" width="25.5703125" bestFit="1" customWidth="1"/>
    <col min="58" max="58" width="10.140625" style="449" bestFit="1" customWidth="1"/>
    <col min="59" max="59" width="13.42578125" customWidth="1"/>
    <col min="60" max="60" width="30.5703125" bestFit="1" customWidth="1"/>
    <col min="61" max="61" width="13.5703125" customWidth="1"/>
    <col min="62" max="62" width="10.140625" style="449" bestFit="1" customWidth="1"/>
    <col min="63" max="63" width="11.28515625" customWidth="1"/>
    <col min="64" max="64" width="13.7109375" customWidth="1"/>
    <col min="65" max="65" width="12.85546875" customWidth="1"/>
    <col min="66" max="66" width="11.7109375" customWidth="1"/>
    <col min="76" max="76" width="10.85546875" customWidth="1"/>
    <col min="77" max="77" width="16.7109375" customWidth="1"/>
    <col min="78" max="81" width="13.5703125" customWidth="1"/>
  </cols>
  <sheetData>
    <row r="1" spans="1:81" ht="60" x14ac:dyDescent="0.25">
      <c r="A1" s="1" t="s">
        <v>0</v>
      </c>
      <c r="B1" s="1" t="s">
        <v>1</v>
      </c>
      <c r="C1" s="1" t="s">
        <v>2</v>
      </c>
      <c r="D1" s="1" t="s">
        <v>3</v>
      </c>
      <c r="E1" s="1" t="s">
        <v>958</v>
      </c>
      <c r="F1" s="1" t="s">
        <v>4</v>
      </c>
      <c r="G1" s="1" t="s">
        <v>5</v>
      </c>
      <c r="H1" s="1" t="s">
        <v>6</v>
      </c>
      <c r="I1" s="2" t="s">
        <v>779</v>
      </c>
      <c r="J1" s="1" t="s">
        <v>7</v>
      </c>
      <c r="K1" s="1" t="s">
        <v>8</v>
      </c>
      <c r="L1" s="3" t="s">
        <v>9</v>
      </c>
      <c r="M1" s="3" t="s">
        <v>10</v>
      </c>
      <c r="N1" s="3" t="s">
        <v>11</v>
      </c>
      <c r="O1" s="3" t="s">
        <v>12</v>
      </c>
      <c r="P1" s="3" t="s">
        <v>13</v>
      </c>
      <c r="Q1" s="3" t="s">
        <v>14</v>
      </c>
      <c r="R1" s="3" t="s">
        <v>15</v>
      </c>
      <c r="S1" s="4" t="s">
        <v>15</v>
      </c>
      <c r="T1" s="3" t="s">
        <v>16</v>
      </c>
      <c r="U1" s="3" t="s">
        <v>17</v>
      </c>
      <c r="V1" s="3" t="s">
        <v>18</v>
      </c>
      <c r="W1" s="5" t="s">
        <v>19</v>
      </c>
      <c r="X1" s="6" t="s">
        <v>20</v>
      </c>
      <c r="Y1" s="3" t="s">
        <v>21</v>
      </c>
      <c r="Z1" s="3" t="s">
        <v>22</v>
      </c>
      <c r="AA1" s="3" t="s">
        <v>23</v>
      </c>
      <c r="AB1" s="3" t="s">
        <v>23</v>
      </c>
      <c r="AC1" s="6" t="s">
        <v>24</v>
      </c>
      <c r="AD1" s="7" t="s">
        <v>25</v>
      </c>
      <c r="AE1" s="8" t="s">
        <v>780</v>
      </c>
      <c r="AF1" s="3" t="s">
        <v>26</v>
      </c>
      <c r="AG1" s="10" t="s">
        <v>27</v>
      </c>
      <c r="AH1" s="9" t="s">
        <v>27</v>
      </c>
      <c r="AI1" s="8" t="s">
        <v>28</v>
      </c>
      <c r="AJ1" s="10" t="s">
        <v>29</v>
      </c>
      <c r="AK1" s="12" t="s">
        <v>29</v>
      </c>
      <c r="AL1" s="11" t="s">
        <v>30</v>
      </c>
      <c r="AM1" s="3" t="s">
        <v>31</v>
      </c>
      <c r="AN1" s="13" t="s">
        <v>32</v>
      </c>
      <c r="AO1" s="14" t="s">
        <v>33</v>
      </c>
      <c r="AP1" s="14" t="s">
        <v>34</v>
      </c>
      <c r="AQ1" s="13" t="s">
        <v>35</v>
      </c>
      <c r="AR1" s="3" t="s">
        <v>36</v>
      </c>
      <c r="AS1" s="15" t="s">
        <v>37</v>
      </c>
      <c r="AT1" s="441" t="s">
        <v>38</v>
      </c>
      <c r="AU1" s="16" t="s">
        <v>39</v>
      </c>
      <c r="AV1" s="17" t="s">
        <v>40</v>
      </c>
      <c r="AW1" s="6" t="s">
        <v>37</v>
      </c>
      <c r="AX1" s="441" t="s">
        <v>38</v>
      </c>
      <c r="AY1" s="16" t="s">
        <v>39</v>
      </c>
      <c r="AZ1" s="17" t="s">
        <v>41</v>
      </c>
      <c r="BA1" s="6" t="s">
        <v>37</v>
      </c>
      <c r="BB1" s="441" t="s">
        <v>38</v>
      </c>
      <c r="BC1" s="16" t="s">
        <v>39</v>
      </c>
      <c r="BD1" s="17" t="s">
        <v>42</v>
      </c>
      <c r="BE1" s="6" t="s">
        <v>37</v>
      </c>
      <c r="BF1" s="441" t="s">
        <v>38</v>
      </c>
      <c r="BG1" s="16" t="s">
        <v>39</v>
      </c>
      <c r="BH1" s="17" t="s">
        <v>43</v>
      </c>
      <c r="BI1" s="6" t="s">
        <v>37</v>
      </c>
      <c r="BJ1" s="441" t="s">
        <v>38</v>
      </c>
      <c r="BK1" s="16" t="s">
        <v>39</v>
      </c>
      <c r="BL1" s="6" t="s">
        <v>44</v>
      </c>
      <c r="BM1" s="18" t="s">
        <v>959</v>
      </c>
      <c r="BN1" s="13" t="s">
        <v>45</v>
      </c>
      <c r="BO1" s="19" t="s">
        <v>46</v>
      </c>
      <c r="BP1" s="19" t="s">
        <v>47</v>
      </c>
      <c r="BQ1" s="19" t="s">
        <v>48</v>
      </c>
      <c r="BR1" s="19" t="s">
        <v>49</v>
      </c>
      <c r="BS1" s="19" t="s">
        <v>50</v>
      </c>
      <c r="BT1" s="19" t="s">
        <v>51</v>
      </c>
      <c r="BU1" s="19" t="s">
        <v>52</v>
      </c>
      <c r="BV1" s="19" t="s">
        <v>53</v>
      </c>
      <c r="BW1" s="7" t="s">
        <v>54</v>
      </c>
      <c r="BX1" s="19" t="s">
        <v>55</v>
      </c>
      <c r="BY1" s="3" t="s">
        <v>56</v>
      </c>
      <c r="BZ1" s="12" t="s">
        <v>57</v>
      </c>
      <c r="CA1" s="12" t="s">
        <v>57</v>
      </c>
      <c r="CB1" s="12" t="s">
        <v>57</v>
      </c>
      <c r="CC1" s="12" t="s">
        <v>57</v>
      </c>
    </row>
    <row r="2" spans="1:81" x14ac:dyDescent="0.25">
      <c r="A2" s="20"/>
      <c r="B2" s="21"/>
      <c r="C2" s="21"/>
      <c r="D2" s="21"/>
      <c r="E2" s="21"/>
      <c r="F2" s="21"/>
      <c r="G2" s="21"/>
      <c r="H2" s="21"/>
      <c r="I2" s="22"/>
      <c r="J2" s="21"/>
      <c r="K2" s="21"/>
      <c r="L2" s="23"/>
      <c r="M2" s="23"/>
      <c r="N2" s="23"/>
      <c r="O2" s="23"/>
      <c r="P2" s="23"/>
      <c r="Q2" s="23"/>
      <c r="R2" s="23" t="s">
        <v>59</v>
      </c>
      <c r="S2" s="24" t="s">
        <v>60</v>
      </c>
      <c r="T2" s="23" t="s">
        <v>61</v>
      </c>
      <c r="U2" s="23" t="s">
        <v>61</v>
      </c>
      <c r="V2" s="25" t="s">
        <v>62</v>
      </c>
      <c r="W2" s="26" t="s">
        <v>70</v>
      </c>
      <c r="X2" s="27" t="s">
        <v>58</v>
      </c>
      <c r="Y2" s="23"/>
      <c r="Z2" s="23"/>
      <c r="AA2" s="23" t="s">
        <v>61</v>
      </c>
      <c r="AB2" s="23" t="s">
        <v>64</v>
      </c>
      <c r="AC2" s="27" t="s">
        <v>58</v>
      </c>
      <c r="AD2" s="28"/>
      <c r="AE2" s="29"/>
      <c r="AF2" s="23"/>
      <c r="AG2" s="30" t="s">
        <v>66</v>
      </c>
      <c r="AH2" s="31" t="s">
        <v>69</v>
      </c>
      <c r="AI2" s="29" t="s">
        <v>65</v>
      </c>
      <c r="AJ2" s="30" t="s">
        <v>66</v>
      </c>
      <c r="AK2" s="31" t="s">
        <v>69</v>
      </c>
      <c r="AL2" s="32"/>
      <c r="AM2" s="23"/>
      <c r="AN2" s="33" t="s">
        <v>58</v>
      </c>
      <c r="AO2" s="34" t="s">
        <v>58</v>
      </c>
      <c r="AP2" s="34" t="s">
        <v>58</v>
      </c>
      <c r="AQ2" s="33" t="s">
        <v>58</v>
      </c>
      <c r="AR2" s="23"/>
      <c r="AS2" s="35"/>
      <c r="AT2" s="442" t="s">
        <v>70</v>
      </c>
      <c r="AU2" s="36"/>
      <c r="AV2" s="37"/>
      <c r="AW2" s="27"/>
      <c r="AX2" s="442" t="s">
        <v>70</v>
      </c>
      <c r="AY2" s="36"/>
      <c r="AZ2" s="37"/>
      <c r="BA2" s="27"/>
      <c r="BB2" s="442" t="s">
        <v>70</v>
      </c>
      <c r="BC2" s="36"/>
      <c r="BD2" s="27"/>
      <c r="BE2" s="27"/>
      <c r="BF2" s="442" t="s">
        <v>70</v>
      </c>
      <c r="BG2" s="36"/>
      <c r="BH2" s="27"/>
      <c r="BI2" s="27"/>
      <c r="BJ2" s="442" t="s">
        <v>70</v>
      </c>
      <c r="BK2" s="36"/>
      <c r="BL2" s="27" t="s">
        <v>58</v>
      </c>
      <c r="BM2" s="38" t="s">
        <v>960</v>
      </c>
      <c r="BN2" s="33" t="s">
        <v>58</v>
      </c>
      <c r="BO2" s="33" t="s">
        <v>58</v>
      </c>
      <c r="BP2" s="33" t="s">
        <v>58</v>
      </c>
      <c r="BQ2" s="33" t="s">
        <v>58</v>
      </c>
      <c r="BR2" s="33" t="s">
        <v>58</v>
      </c>
      <c r="BS2" s="33" t="s">
        <v>58</v>
      </c>
      <c r="BT2" s="33" t="s">
        <v>58</v>
      </c>
      <c r="BU2" s="33" t="s">
        <v>58</v>
      </c>
      <c r="BV2" s="33" t="s">
        <v>58</v>
      </c>
      <c r="BW2" s="33" t="s">
        <v>58</v>
      </c>
      <c r="BX2" s="33" t="s">
        <v>58</v>
      </c>
      <c r="BY2" s="23" t="s">
        <v>71</v>
      </c>
      <c r="BZ2" s="31" t="s">
        <v>66</v>
      </c>
      <c r="CA2" s="31" t="s">
        <v>67</v>
      </c>
      <c r="CB2" s="39" t="s">
        <v>68</v>
      </c>
      <c r="CC2" s="31" t="s">
        <v>69</v>
      </c>
    </row>
    <row r="3" spans="1:81" x14ac:dyDescent="0.25">
      <c r="A3" s="20"/>
      <c r="B3" s="21"/>
      <c r="C3" s="21"/>
      <c r="D3" s="21"/>
      <c r="E3" s="21"/>
      <c r="F3" s="21"/>
      <c r="G3" s="21"/>
      <c r="H3" s="21"/>
      <c r="I3" s="22"/>
      <c r="J3" s="21"/>
      <c r="K3" s="21"/>
      <c r="L3" s="23"/>
      <c r="M3" s="23"/>
      <c r="N3" s="23"/>
      <c r="O3" s="23"/>
      <c r="P3" s="23"/>
      <c r="Q3" s="23"/>
      <c r="R3" s="23"/>
      <c r="S3" s="24"/>
      <c r="T3" s="23"/>
      <c r="U3" s="40"/>
      <c r="V3" s="23"/>
      <c r="W3" s="26"/>
      <c r="X3" s="27"/>
      <c r="Y3" s="23"/>
      <c r="Z3" s="23"/>
      <c r="AA3" s="23"/>
      <c r="AB3" s="23"/>
      <c r="AC3" s="27"/>
      <c r="AD3" s="28"/>
      <c r="AE3" s="29"/>
      <c r="AF3" s="23"/>
      <c r="AG3" s="30" t="s">
        <v>72</v>
      </c>
      <c r="AH3" s="31"/>
      <c r="AI3" s="29"/>
      <c r="AJ3" s="30"/>
      <c r="AK3" s="31"/>
      <c r="AL3" s="32"/>
      <c r="AM3" s="23"/>
      <c r="AN3" s="41" t="s">
        <v>73</v>
      </c>
      <c r="AO3" s="34"/>
      <c r="AP3" s="34"/>
      <c r="AQ3" s="33"/>
      <c r="AR3" s="23"/>
      <c r="AS3" s="35"/>
      <c r="AT3" s="442"/>
      <c r="AU3" s="36"/>
      <c r="AV3" s="37"/>
      <c r="AW3" s="27"/>
      <c r="AX3" s="442"/>
      <c r="AY3" s="36"/>
      <c r="AZ3" s="37"/>
      <c r="BA3" s="27"/>
      <c r="BB3" s="442"/>
      <c r="BC3" s="36"/>
      <c r="BD3" s="27"/>
      <c r="BE3" s="27"/>
      <c r="BF3" s="442"/>
      <c r="BG3" s="36"/>
      <c r="BH3" s="27"/>
      <c r="BI3" s="27"/>
      <c r="BJ3" s="442"/>
      <c r="BK3" s="36"/>
      <c r="BL3" s="27"/>
      <c r="BM3" s="38" t="s">
        <v>74</v>
      </c>
      <c r="BN3" s="23"/>
      <c r="BO3" s="23"/>
      <c r="BP3" s="23"/>
      <c r="BQ3" s="23"/>
      <c r="BR3" s="23"/>
      <c r="BS3" s="23"/>
      <c r="BT3" s="23"/>
      <c r="BU3" s="23"/>
      <c r="BV3" s="23"/>
      <c r="BW3" s="23"/>
      <c r="BX3" s="23"/>
      <c r="BY3" s="23"/>
      <c r="BZ3" s="31"/>
      <c r="CA3" s="31"/>
      <c r="CB3" s="39"/>
      <c r="CC3" s="31"/>
    </row>
    <row r="4" spans="1:81" ht="45" x14ac:dyDescent="0.3">
      <c r="A4" s="42" t="s">
        <v>75</v>
      </c>
      <c r="B4" s="42" t="s">
        <v>76</v>
      </c>
      <c r="C4" s="42" t="s">
        <v>77</v>
      </c>
      <c r="D4" s="42" t="s">
        <v>78</v>
      </c>
      <c r="E4" s="42" t="s">
        <v>79</v>
      </c>
      <c r="F4" s="42" t="s">
        <v>80</v>
      </c>
      <c r="G4" s="42" t="s">
        <v>81</v>
      </c>
      <c r="H4" s="42" t="s">
        <v>82</v>
      </c>
      <c r="I4" s="43">
        <v>1</v>
      </c>
      <c r="J4" s="44" t="s">
        <v>83</v>
      </c>
      <c r="K4" s="44" t="s">
        <v>84</v>
      </c>
      <c r="L4" s="45">
        <v>5</v>
      </c>
      <c r="M4" s="45">
        <v>4.5</v>
      </c>
      <c r="N4" s="46">
        <v>1.5</v>
      </c>
      <c r="O4" s="47"/>
      <c r="P4" s="47"/>
      <c r="Q4" s="48">
        <v>1997</v>
      </c>
      <c r="R4" s="49">
        <v>0.2</v>
      </c>
      <c r="S4" s="50">
        <v>0.49421076200000003</v>
      </c>
      <c r="T4" s="49">
        <v>11.430960000000001</v>
      </c>
      <c r="U4" s="49">
        <v>11.430960000000001</v>
      </c>
      <c r="V4" s="51"/>
      <c r="W4" s="52">
        <v>1625</v>
      </c>
      <c r="X4" s="53"/>
      <c r="Y4" s="54">
        <v>1</v>
      </c>
      <c r="Z4" s="54" t="s">
        <v>83</v>
      </c>
      <c r="AA4" s="49"/>
      <c r="AB4" s="49"/>
      <c r="AC4" s="53" t="s">
        <v>83</v>
      </c>
      <c r="AD4" s="55">
        <v>68</v>
      </c>
      <c r="AE4" s="56">
        <v>36767</v>
      </c>
      <c r="AF4" s="47" t="s">
        <v>85</v>
      </c>
      <c r="AG4" s="57">
        <v>48.8</v>
      </c>
      <c r="AH4" s="58"/>
      <c r="AI4" s="56">
        <v>40908</v>
      </c>
      <c r="AJ4" s="57">
        <v>29.5</v>
      </c>
      <c r="AK4" s="58"/>
      <c r="AL4" s="59" t="s">
        <v>86</v>
      </c>
      <c r="AM4" s="59" t="s">
        <v>87</v>
      </c>
      <c r="AN4" s="60">
        <v>7.7499999999999999E-2</v>
      </c>
      <c r="AO4" s="60">
        <v>8.0608175537216761E-2</v>
      </c>
      <c r="AP4" s="60">
        <v>9.2499999999999999E-2</v>
      </c>
      <c r="AQ4" s="61">
        <v>7.6921104669094246E-3</v>
      </c>
      <c r="AR4" s="52" t="s">
        <v>88</v>
      </c>
      <c r="AS4" s="62">
        <v>0.92200000000000004</v>
      </c>
      <c r="AT4" s="443">
        <v>10873.36</v>
      </c>
      <c r="AU4" s="64">
        <v>45382</v>
      </c>
      <c r="AV4" s="52" t="s">
        <v>89</v>
      </c>
      <c r="AW4" s="62">
        <v>0.04</v>
      </c>
      <c r="AX4" s="443">
        <v>198.89999999999998</v>
      </c>
      <c r="AY4" s="64">
        <v>43465</v>
      </c>
      <c r="AZ4" s="52" t="s">
        <v>90</v>
      </c>
      <c r="BA4" s="62">
        <v>2.4E-2</v>
      </c>
      <c r="BB4" s="443">
        <v>111.5</v>
      </c>
      <c r="BC4" s="64">
        <v>41517</v>
      </c>
      <c r="BD4" s="52" t="s">
        <v>91</v>
      </c>
      <c r="BE4" s="62">
        <v>1.4E-2</v>
      </c>
      <c r="BF4" s="443">
        <v>89.2</v>
      </c>
      <c r="BG4" s="64">
        <v>43069</v>
      </c>
      <c r="BH4" s="52" t="s">
        <v>83</v>
      </c>
      <c r="BI4" s="62" t="s">
        <v>83</v>
      </c>
      <c r="BJ4" s="443" t="s">
        <v>83</v>
      </c>
      <c r="BK4" s="64" t="s">
        <v>83</v>
      </c>
      <c r="BL4" s="65">
        <v>0.98617788882123636</v>
      </c>
      <c r="BM4" s="63">
        <v>10.945675953455602</v>
      </c>
      <c r="BN4" s="66">
        <v>0.02</v>
      </c>
      <c r="BO4" s="66">
        <v>0</v>
      </c>
      <c r="BP4" s="66">
        <v>0.02</v>
      </c>
      <c r="BQ4" s="66">
        <v>0</v>
      </c>
      <c r="BR4" s="66">
        <v>0</v>
      </c>
      <c r="BS4" s="66">
        <v>0</v>
      </c>
      <c r="BT4" s="66">
        <v>0.01</v>
      </c>
      <c r="BU4" s="66">
        <v>0.04</v>
      </c>
      <c r="BV4" s="66">
        <v>0</v>
      </c>
      <c r="BW4" s="66">
        <v>0</v>
      </c>
      <c r="BX4" s="66">
        <v>0.91</v>
      </c>
      <c r="BY4" s="67" t="s">
        <v>92</v>
      </c>
      <c r="BZ4" s="58">
        <v>4.0107762899999999</v>
      </c>
      <c r="CA4" s="68"/>
      <c r="CB4" s="68"/>
      <c r="CC4" s="68"/>
    </row>
    <row r="5" spans="1:81" ht="60" x14ac:dyDescent="0.3">
      <c r="A5" s="42" t="s">
        <v>93</v>
      </c>
      <c r="B5" s="42" t="s">
        <v>76</v>
      </c>
      <c r="C5" s="42" t="s">
        <v>77</v>
      </c>
      <c r="D5" s="42" t="s">
        <v>78</v>
      </c>
      <c r="E5" s="42" t="s">
        <v>94</v>
      </c>
      <c r="F5" s="42" t="s">
        <v>80</v>
      </c>
      <c r="G5" s="42" t="s">
        <v>95</v>
      </c>
      <c r="H5" s="42" t="s">
        <v>82</v>
      </c>
      <c r="I5" s="43">
        <v>1</v>
      </c>
      <c r="J5" s="44" t="s">
        <v>83</v>
      </c>
      <c r="K5" s="44" t="s">
        <v>96</v>
      </c>
      <c r="L5" s="46">
        <v>4</v>
      </c>
      <c r="M5" s="45">
        <v>3.5</v>
      </c>
      <c r="N5" s="46">
        <v>3</v>
      </c>
      <c r="O5" s="47"/>
      <c r="P5" s="47"/>
      <c r="Q5" s="48">
        <v>1986</v>
      </c>
      <c r="R5" s="49">
        <v>0.2</v>
      </c>
      <c r="S5" s="50">
        <v>0.49421076200000003</v>
      </c>
      <c r="T5" s="49">
        <v>11.120100000000003</v>
      </c>
      <c r="U5" s="49">
        <v>11.120100000000003</v>
      </c>
      <c r="V5" s="51"/>
      <c r="W5" s="52">
        <v>870</v>
      </c>
      <c r="X5" s="53"/>
      <c r="Y5" s="54">
        <v>1</v>
      </c>
      <c r="Z5" s="54" t="s">
        <v>83</v>
      </c>
      <c r="AA5" s="49"/>
      <c r="AB5" s="49"/>
      <c r="AC5" s="53" t="s">
        <v>83</v>
      </c>
      <c r="AD5" s="55">
        <v>63</v>
      </c>
      <c r="AE5" s="56">
        <v>37377</v>
      </c>
      <c r="AF5" s="47" t="s">
        <v>85</v>
      </c>
      <c r="AG5" s="57">
        <v>27.599999999999998</v>
      </c>
      <c r="AH5" s="58"/>
      <c r="AI5" s="56">
        <v>40359</v>
      </c>
      <c r="AJ5" s="57">
        <v>37</v>
      </c>
      <c r="AK5" s="58"/>
      <c r="AL5" s="59" t="s">
        <v>97</v>
      </c>
      <c r="AM5" s="59" t="s">
        <v>98</v>
      </c>
      <c r="AN5" s="60">
        <v>9.2499999999999999E-2</v>
      </c>
      <c r="AO5" s="60">
        <v>0.14711995855538024</v>
      </c>
      <c r="AP5" s="60">
        <v>0.1</v>
      </c>
      <c r="AQ5" s="61">
        <v>0.19584164705374796</v>
      </c>
      <c r="AR5" s="52" t="s">
        <v>88</v>
      </c>
      <c r="AS5" s="62">
        <v>0.98199999999999998</v>
      </c>
      <c r="AT5" s="443">
        <v>9876.6</v>
      </c>
      <c r="AU5" s="64">
        <v>41425</v>
      </c>
      <c r="AV5" s="52" t="s">
        <v>781</v>
      </c>
      <c r="AW5" s="62">
        <v>1.7999999999999999E-2</v>
      </c>
      <c r="AX5" s="443">
        <v>150</v>
      </c>
      <c r="AY5" s="64">
        <v>43524</v>
      </c>
      <c r="AZ5" s="52" t="s">
        <v>99</v>
      </c>
      <c r="BA5" s="62">
        <v>0</v>
      </c>
      <c r="BB5" s="443">
        <v>1</v>
      </c>
      <c r="BC5" s="64">
        <v>44651</v>
      </c>
      <c r="BD5" s="52" t="s">
        <v>83</v>
      </c>
      <c r="BE5" s="62" t="s">
        <v>83</v>
      </c>
      <c r="BF5" s="443" t="s">
        <v>83</v>
      </c>
      <c r="BG5" s="64" t="s">
        <v>83</v>
      </c>
      <c r="BH5" s="52" t="s">
        <v>83</v>
      </c>
      <c r="BI5" s="62" t="s">
        <v>83</v>
      </c>
      <c r="BJ5" s="443" t="s">
        <v>83</v>
      </c>
      <c r="BK5" s="64" t="s">
        <v>83</v>
      </c>
      <c r="BL5" s="65">
        <v>0.90175448062517427</v>
      </c>
      <c r="BM5" s="63">
        <v>0.54582127437802563</v>
      </c>
      <c r="BN5" s="66">
        <v>0.09</v>
      </c>
      <c r="BO5" s="66">
        <v>0.89</v>
      </c>
      <c r="BP5" s="66">
        <v>0</v>
      </c>
      <c r="BQ5" s="66">
        <v>0</v>
      </c>
      <c r="BR5" s="66">
        <v>0</v>
      </c>
      <c r="BS5" s="66">
        <v>0</v>
      </c>
      <c r="BT5" s="66">
        <v>0</v>
      </c>
      <c r="BU5" s="66">
        <v>0.02</v>
      </c>
      <c r="BV5" s="66">
        <v>0</v>
      </c>
      <c r="BW5" s="66">
        <v>0</v>
      </c>
      <c r="BX5" s="66">
        <v>0</v>
      </c>
      <c r="BY5" s="67" t="s">
        <v>92</v>
      </c>
      <c r="BZ5" s="58">
        <v>4.0756036699999996</v>
      </c>
      <c r="CA5" s="68"/>
      <c r="CB5" s="68"/>
      <c r="CC5" s="68"/>
    </row>
    <row r="6" spans="1:81" ht="60" x14ac:dyDescent="0.3">
      <c r="A6" s="42" t="s">
        <v>100</v>
      </c>
      <c r="B6" s="42" t="s">
        <v>76</v>
      </c>
      <c r="C6" s="42" t="s">
        <v>101</v>
      </c>
      <c r="D6" s="42" t="s">
        <v>78</v>
      </c>
      <c r="E6" s="42" t="s">
        <v>102</v>
      </c>
      <c r="F6" s="42" t="s">
        <v>103</v>
      </c>
      <c r="G6" s="42" t="s">
        <v>81</v>
      </c>
      <c r="H6" s="42" t="s">
        <v>104</v>
      </c>
      <c r="I6" s="43">
        <v>0.5</v>
      </c>
      <c r="J6" s="44" t="s">
        <v>105</v>
      </c>
      <c r="K6" s="44" t="s">
        <v>106</v>
      </c>
      <c r="L6" s="46">
        <v>4</v>
      </c>
      <c r="M6" s="46">
        <v>3</v>
      </c>
      <c r="N6" s="45">
        <v>3</v>
      </c>
      <c r="O6" s="47"/>
      <c r="P6" s="47"/>
      <c r="Q6" s="48">
        <v>1987</v>
      </c>
      <c r="R6" s="49">
        <v>0.8</v>
      </c>
      <c r="S6" s="50">
        <v>1.9768430480000001</v>
      </c>
      <c r="T6" s="49">
        <v>44.415290099999993</v>
      </c>
      <c r="U6" s="49">
        <v>22.207645049999996</v>
      </c>
      <c r="V6" s="51"/>
      <c r="W6" s="52">
        <v>1050</v>
      </c>
      <c r="X6" s="53"/>
      <c r="Y6" s="54">
        <v>2</v>
      </c>
      <c r="Z6" s="54" t="s">
        <v>83</v>
      </c>
      <c r="AA6" s="49"/>
      <c r="AB6" s="49"/>
      <c r="AC6" s="53" t="s">
        <v>83</v>
      </c>
      <c r="AD6" s="55">
        <v>799</v>
      </c>
      <c r="AE6" s="56">
        <v>36144</v>
      </c>
      <c r="AF6" s="47" t="s">
        <v>85</v>
      </c>
      <c r="AG6" s="57">
        <v>117.26628317000001</v>
      </c>
      <c r="AH6" s="58"/>
      <c r="AI6" s="56">
        <v>40359</v>
      </c>
      <c r="AJ6" s="57">
        <v>107.5</v>
      </c>
      <c r="AK6" s="58"/>
      <c r="AL6" s="59" t="s">
        <v>107</v>
      </c>
      <c r="AM6" s="59" t="s">
        <v>108</v>
      </c>
      <c r="AN6" s="60">
        <v>8.2500000000000004E-2</v>
      </c>
      <c r="AO6" s="60">
        <v>9.1297313783282805E-2</v>
      </c>
      <c r="AP6" s="60">
        <v>9.2499999999999999E-2</v>
      </c>
      <c r="AQ6" s="61">
        <v>8.3688906902121607E-2</v>
      </c>
      <c r="AR6" s="52" t="s">
        <v>109</v>
      </c>
      <c r="AS6" s="62">
        <v>0.13402161245120456</v>
      </c>
      <c r="AT6" s="443">
        <v>7360.8</v>
      </c>
      <c r="AU6" s="64">
        <v>42613</v>
      </c>
      <c r="AV6" s="52" t="s">
        <v>110</v>
      </c>
      <c r="AW6" s="62">
        <v>0.12236127557127294</v>
      </c>
      <c r="AX6" s="443">
        <v>1E-4</v>
      </c>
      <c r="AY6" s="64">
        <v>44742</v>
      </c>
      <c r="AZ6" s="52" t="s">
        <v>111</v>
      </c>
      <c r="BA6" s="62">
        <v>0.10146807803442288</v>
      </c>
      <c r="BB6" s="443">
        <v>4225</v>
      </c>
      <c r="BC6" s="64">
        <v>42947</v>
      </c>
      <c r="BD6" s="52" t="s">
        <v>88</v>
      </c>
      <c r="BE6" s="62">
        <v>9.8251123011862285E-2</v>
      </c>
      <c r="BF6" s="443">
        <v>5272.2000000000007</v>
      </c>
      <c r="BG6" s="64">
        <v>44712</v>
      </c>
      <c r="BH6" s="52" t="s">
        <v>112</v>
      </c>
      <c r="BI6" s="62">
        <v>7.7400329003006238E-2</v>
      </c>
      <c r="BJ6" s="443">
        <v>4285.2999999999993</v>
      </c>
      <c r="BK6" s="64">
        <v>41639</v>
      </c>
      <c r="BL6" s="65">
        <v>0.99547227993902032</v>
      </c>
      <c r="BM6" s="63">
        <v>4.067340167316674</v>
      </c>
      <c r="BN6" s="66">
        <v>0</v>
      </c>
      <c r="BO6" s="66">
        <v>0.21</v>
      </c>
      <c r="BP6" s="66">
        <v>0.18</v>
      </c>
      <c r="BQ6" s="66">
        <v>0.17</v>
      </c>
      <c r="BR6" s="66">
        <v>0.03</v>
      </c>
      <c r="BS6" s="66">
        <v>0.03</v>
      </c>
      <c r="BT6" s="66">
        <v>0.13</v>
      </c>
      <c r="BU6" s="66">
        <v>0.04</v>
      </c>
      <c r="BV6" s="66">
        <v>0</v>
      </c>
      <c r="BW6" s="66">
        <v>0</v>
      </c>
      <c r="BX6" s="66">
        <v>0.21</v>
      </c>
      <c r="BY6" s="67" t="s">
        <v>92</v>
      </c>
      <c r="BZ6" s="58">
        <v>9.1072726900000003</v>
      </c>
      <c r="CA6" s="68"/>
      <c r="CB6" s="68"/>
      <c r="CC6" s="68"/>
    </row>
    <row r="7" spans="1:81" ht="60" x14ac:dyDescent="0.3">
      <c r="A7" s="42" t="s">
        <v>113</v>
      </c>
      <c r="B7" s="42" t="s">
        <v>76</v>
      </c>
      <c r="C7" s="42" t="s">
        <v>101</v>
      </c>
      <c r="D7" s="42" t="s">
        <v>78</v>
      </c>
      <c r="E7" s="42" t="s">
        <v>114</v>
      </c>
      <c r="F7" s="42" t="s">
        <v>115</v>
      </c>
      <c r="G7" s="42" t="s">
        <v>116</v>
      </c>
      <c r="H7" s="42" t="s">
        <v>104</v>
      </c>
      <c r="I7" s="43">
        <v>1</v>
      </c>
      <c r="J7" s="44" t="s">
        <v>83</v>
      </c>
      <c r="K7" s="44" t="s">
        <v>117</v>
      </c>
      <c r="L7" s="69" t="s">
        <v>118</v>
      </c>
      <c r="M7" s="69" t="s">
        <v>118</v>
      </c>
      <c r="N7" s="70" t="s">
        <v>119</v>
      </c>
      <c r="O7" s="47"/>
      <c r="P7" s="47"/>
      <c r="Q7" s="48">
        <v>2000</v>
      </c>
      <c r="R7" s="49">
        <v>3.6</v>
      </c>
      <c r="S7" s="50">
        <v>8.895793716</v>
      </c>
      <c r="T7" s="49">
        <v>35.851899999999993</v>
      </c>
      <c r="U7" s="49">
        <v>35.851899999999993</v>
      </c>
      <c r="V7" s="51"/>
      <c r="W7" s="52"/>
      <c r="X7" s="53"/>
      <c r="Y7" s="54">
        <v>3</v>
      </c>
      <c r="Z7" s="54"/>
      <c r="AA7" s="49"/>
      <c r="AB7" s="49"/>
      <c r="AC7" s="53" t="s">
        <v>83</v>
      </c>
      <c r="AD7" s="55">
        <v>1030</v>
      </c>
      <c r="AE7" s="56">
        <v>37408</v>
      </c>
      <c r="AF7" s="47" t="s">
        <v>85</v>
      </c>
      <c r="AG7" s="57">
        <v>147.8557739</v>
      </c>
      <c r="AH7" s="58"/>
      <c r="AI7" s="56">
        <v>40359</v>
      </c>
      <c r="AJ7" s="57">
        <v>127</v>
      </c>
      <c r="AK7" s="58"/>
      <c r="AL7" s="59" t="s">
        <v>120</v>
      </c>
      <c r="AM7" s="59" t="s">
        <v>121</v>
      </c>
      <c r="AN7" s="60">
        <v>0.08</v>
      </c>
      <c r="AO7" s="60">
        <v>7.7294060025278166E-2</v>
      </c>
      <c r="AP7" s="60">
        <v>9.5000000000000001E-2</v>
      </c>
      <c r="AQ7" s="61">
        <v>2.1337007180471868E-2</v>
      </c>
      <c r="AR7" s="52" t="s">
        <v>122</v>
      </c>
      <c r="AS7" s="62">
        <v>0.20756626016714902</v>
      </c>
      <c r="AT7" s="443">
        <v>7981.2000000000007</v>
      </c>
      <c r="AU7" s="64">
        <v>44377</v>
      </c>
      <c r="AV7" s="52" t="s">
        <v>123</v>
      </c>
      <c r="AW7" s="62">
        <v>0.11913183601796414</v>
      </c>
      <c r="AX7" s="443">
        <v>4108.8999999999996</v>
      </c>
      <c r="AY7" s="64">
        <v>41639</v>
      </c>
      <c r="AZ7" s="52" t="s">
        <v>124</v>
      </c>
      <c r="BA7" s="62">
        <v>0.11820784019538602</v>
      </c>
      <c r="BB7" s="443">
        <v>4121.8</v>
      </c>
      <c r="BC7" s="64">
        <v>42916</v>
      </c>
      <c r="BD7" s="52" t="s">
        <v>125</v>
      </c>
      <c r="BE7" s="62">
        <v>7.046728469676411E-2</v>
      </c>
      <c r="BF7" s="443">
        <v>2570.1</v>
      </c>
      <c r="BG7" s="64">
        <v>42551</v>
      </c>
      <c r="BH7" s="52" t="s">
        <v>126</v>
      </c>
      <c r="BI7" s="62">
        <v>5.9644502582153397E-2</v>
      </c>
      <c r="BJ7" s="443">
        <v>2567</v>
      </c>
      <c r="BK7" s="64">
        <v>41213</v>
      </c>
      <c r="BL7" s="65">
        <v>0.90512357782990582</v>
      </c>
      <c r="BM7" s="63">
        <v>4.042246369341389</v>
      </c>
      <c r="BN7" s="66">
        <v>0.1</v>
      </c>
      <c r="BO7" s="66">
        <v>0.09</v>
      </c>
      <c r="BP7" s="66">
        <v>0.19</v>
      </c>
      <c r="BQ7" s="66">
        <v>0.02</v>
      </c>
      <c r="BR7" s="66">
        <v>0.16</v>
      </c>
      <c r="BS7" s="66">
        <v>0.2</v>
      </c>
      <c r="BT7" s="66">
        <v>0</v>
      </c>
      <c r="BU7" s="66">
        <v>0</v>
      </c>
      <c r="BV7" s="66">
        <v>0.03</v>
      </c>
      <c r="BW7" s="66">
        <v>0.21</v>
      </c>
      <c r="BX7" s="66">
        <v>0</v>
      </c>
      <c r="BY7" s="67" t="s">
        <v>92</v>
      </c>
      <c r="BZ7" s="58">
        <v>8.9248405000000002</v>
      </c>
      <c r="CA7" s="68"/>
      <c r="CB7" s="68"/>
      <c r="CC7" s="68"/>
    </row>
    <row r="8" spans="1:81" ht="60" x14ac:dyDescent="0.3">
      <c r="A8" s="42" t="s">
        <v>127</v>
      </c>
      <c r="B8" s="42" t="s">
        <v>76</v>
      </c>
      <c r="C8" s="42" t="s">
        <v>101</v>
      </c>
      <c r="D8" s="42" t="s">
        <v>78</v>
      </c>
      <c r="E8" s="42" t="s">
        <v>128</v>
      </c>
      <c r="F8" s="42" t="s">
        <v>115</v>
      </c>
      <c r="G8" s="42" t="s">
        <v>129</v>
      </c>
      <c r="H8" s="42" t="s">
        <v>104</v>
      </c>
      <c r="I8" s="43">
        <v>1</v>
      </c>
      <c r="J8" s="44" t="s">
        <v>83</v>
      </c>
      <c r="K8" s="44" t="s">
        <v>130</v>
      </c>
      <c r="L8" s="45">
        <v>1.5</v>
      </c>
      <c r="M8" s="45">
        <v>1.5</v>
      </c>
      <c r="N8" s="45" t="s">
        <v>131</v>
      </c>
      <c r="O8" s="47"/>
      <c r="P8" s="47"/>
      <c r="Q8" s="48">
        <v>1974</v>
      </c>
      <c r="R8" s="49">
        <v>2.5</v>
      </c>
      <c r="S8" s="50">
        <v>6.1776345250000002</v>
      </c>
      <c r="T8" s="49">
        <v>13.2805</v>
      </c>
      <c r="U8" s="49">
        <v>13.2805</v>
      </c>
      <c r="V8" s="51"/>
      <c r="W8" s="52"/>
      <c r="X8" s="53"/>
      <c r="Y8" s="54">
        <v>1</v>
      </c>
      <c r="Z8" s="54"/>
      <c r="AA8" s="49"/>
      <c r="AB8" s="49"/>
      <c r="AC8" s="53" t="s">
        <v>83</v>
      </c>
      <c r="AD8" s="55">
        <v>314</v>
      </c>
      <c r="AE8" s="56">
        <v>37530</v>
      </c>
      <c r="AF8" s="47" t="s">
        <v>85</v>
      </c>
      <c r="AG8" s="57">
        <v>29</v>
      </c>
      <c r="AH8" s="58"/>
      <c r="AI8" s="56">
        <v>40908</v>
      </c>
      <c r="AJ8" s="57">
        <v>31.5</v>
      </c>
      <c r="AK8" s="58"/>
      <c r="AL8" s="59" t="s">
        <v>132</v>
      </c>
      <c r="AM8" s="59" t="s">
        <v>121</v>
      </c>
      <c r="AN8" s="60">
        <v>0.1</v>
      </c>
      <c r="AO8" s="60">
        <v>8.8816680602482212E-2</v>
      </c>
      <c r="AP8" s="60">
        <v>9.7500000000000003E-2</v>
      </c>
      <c r="AQ8" s="61">
        <v>5.8281456424414915E-2</v>
      </c>
      <c r="AR8" s="52" t="s">
        <v>133</v>
      </c>
      <c r="AS8" s="62">
        <v>0.41953473289424553</v>
      </c>
      <c r="AT8" s="443">
        <v>5662.7</v>
      </c>
      <c r="AU8" s="64">
        <v>41943</v>
      </c>
      <c r="AV8" s="52" t="s">
        <v>134</v>
      </c>
      <c r="AW8" s="62">
        <v>0.13468266361843181</v>
      </c>
      <c r="AX8" s="443">
        <v>2255</v>
      </c>
      <c r="AY8" s="64">
        <v>42674</v>
      </c>
      <c r="AZ8" s="52" t="s">
        <v>135</v>
      </c>
      <c r="BA8" s="62">
        <v>0.11464840811126906</v>
      </c>
      <c r="BB8" s="443">
        <v>1635.5</v>
      </c>
      <c r="BC8" s="64">
        <v>42308</v>
      </c>
      <c r="BD8" s="52" t="s">
        <v>136</v>
      </c>
      <c r="BE8" s="62">
        <v>9.2388714510451178E-2</v>
      </c>
      <c r="BF8" s="443">
        <v>1579.6</v>
      </c>
      <c r="BG8" s="64">
        <v>41882</v>
      </c>
      <c r="BH8" s="52" t="s">
        <v>137</v>
      </c>
      <c r="BI8" s="62">
        <v>8.5766951458777302E-2</v>
      </c>
      <c r="BJ8" s="443">
        <v>442</v>
      </c>
      <c r="BK8" s="64">
        <v>42308</v>
      </c>
      <c r="BL8" s="65">
        <v>0.9004404954632732</v>
      </c>
      <c r="BM8" s="63">
        <v>2.555762672385927</v>
      </c>
      <c r="BN8" s="66">
        <v>0.13</v>
      </c>
      <c r="BO8" s="66">
        <v>0</v>
      </c>
      <c r="BP8" s="66">
        <v>0</v>
      </c>
      <c r="BQ8" s="66">
        <v>0.51</v>
      </c>
      <c r="BR8" s="66">
        <v>0.2</v>
      </c>
      <c r="BS8" s="66">
        <v>0.16</v>
      </c>
      <c r="BT8" s="66">
        <v>0</v>
      </c>
      <c r="BU8" s="66">
        <v>0</v>
      </c>
      <c r="BV8" s="66">
        <v>0</v>
      </c>
      <c r="BW8" s="66">
        <v>0</v>
      </c>
      <c r="BX8" s="66">
        <v>0</v>
      </c>
      <c r="BY8" s="67" t="s">
        <v>92</v>
      </c>
      <c r="BZ8" s="58">
        <v>1.7606448400000001</v>
      </c>
      <c r="CA8" s="68"/>
      <c r="CB8" s="68"/>
      <c r="CC8" s="68"/>
    </row>
    <row r="9" spans="1:81" ht="75" x14ac:dyDescent="0.3">
      <c r="A9" s="42" t="s">
        <v>138</v>
      </c>
      <c r="B9" s="42" t="s">
        <v>76</v>
      </c>
      <c r="C9" s="42" t="s">
        <v>101</v>
      </c>
      <c r="D9" s="42" t="s">
        <v>78</v>
      </c>
      <c r="E9" s="42" t="s">
        <v>139</v>
      </c>
      <c r="F9" s="42" t="s">
        <v>115</v>
      </c>
      <c r="G9" s="42" t="s">
        <v>140</v>
      </c>
      <c r="H9" s="42" t="s">
        <v>104</v>
      </c>
      <c r="I9" s="43">
        <v>0.5</v>
      </c>
      <c r="J9" s="44" t="s">
        <v>141</v>
      </c>
      <c r="K9" s="44" t="s">
        <v>117</v>
      </c>
      <c r="L9" s="69"/>
      <c r="M9" s="69"/>
      <c r="N9" s="69"/>
      <c r="O9" s="47"/>
      <c r="P9" s="47"/>
      <c r="Q9" s="48" t="s">
        <v>83</v>
      </c>
      <c r="R9" s="49">
        <v>5.9</v>
      </c>
      <c r="S9" s="50">
        <v>14.579217479</v>
      </c>
      <c r="T9" s="49"/>
      <c r="U9" s="49"/>
      <c r="V9" s="51"/>
      <c r="W9" s="52"/>
      <c r="X9" s="53"/>
      <c r="Y9" s="54"/>
      <c r="Z9" s="54"/>
      <c r="AA9" s="49"/>
      <c r="AB9" s="49"/>
      <c r="AC9" s="53"/>
      <c r="AD9" s="55"/>
      <c r="AE9" s="56">
        <v>39022</v>
      </c>
      <c r="AF9" s="47" t="s">
        <v>142</v>
      </c>
      <c r="AG9" s="57">
        <v>16.723488870000001</v>
      </c>
      <c r="AH9" s="58"/>
      <c r="AI9" s="56">
        <v>40724</v>
      </c>
      <c r="AJ9" s="57">
        <v>18</v>
      </c>
      <c r="AK9" s="58"/>
      <c r="AL9" s="59" t="s">
        <v>143</v>
      </c>
      <c r="AM9" s="59" t="s">
        <v>98</v>
      </c>
      <c r="AN9" s="71"/>
      <c r="AO9" s="60"/>
      <c r="AP9" s="60"/>
      <c r="AQ9" s="61"/>
      <c r="AR9" s="52"/>
      <c r="AS9" s="62"/>
      <c r="AT9" s="443"/>
      <c r="AU9" s="64"/>
      <c r="AV9" s="55"/>
      <c r="AW9" s="72"/>
      <c r="AX9" s="443"/>
      <c r="AY9" s="64"/>
      <c r="AZ9" s="55"/>
      <c r="BA9" s="72"/>
      <c r="BB9" s="443"/>
      <c r="BC9" s="64"/>
      <c r="BD9" s="73"/>
      <c r="BE9" s="72"/>
      <c r="BF9" s="443"/>
      <c r="BG9" s="64"/>
      <c r="BH9" s="73"/>
      <c r="BI9" s="72"/>
      <c r="BJ9" s="443"/>
      <c r="BK9" s="64"/>
      <c r="BL9" s="65"/>
      <c r="BM9" s="63"/>
      <c r="BN9" s="66"/>
      <c r="BO9" s="66"/>
      <c r="BP9" s="66"/>
      <c r="BQ9" s="66"/>
      <c r="BR9" s="66"/>
      <c r="BS9" s="66"/>
      <c r="BT9" s="66"/>
      <c r="BU9" s="66"/>
      <c r="BV9" s="66"/>
      <c r="BW9" s="66"/>
      <c r="BX9" s="66"/>
      <c r="BY9" s="67" t="s">
        <v>92</v>
      </c>
      <c r="BZ9" s="58">
        <v>7.2154399999999992E-3</v>
      </c>
      <c r="CA9" s="68"/>
      <c r="CB9" s="68"/>
      <c r="CC9" s="68"/>
    </row>
    <row r="10" spans="1:81" ht="90" x14ac:dyDescent="0.3">
      <c r="A10" s="42" t="s">
        <v>144</v>
      </c>
      <c r="B10" s="42" t="s">
        <v>76</v>
      </c>
      <c r="C10" s="42" t="s">
        <v>101</v>
      </c>
      <c r="D10" s="42" t="s">
        <v>78</v>
      </c>
      <c r="E10" s="42" t="s">
        <v>145</v>
      </c>
      <c r="F10" s="42" t="s">
        <v>146</v>
      </c>
      <c r="G10" s="42" t="s">
        <v>81</v>
      </c>
      <c r="H10" s="42" t="s">
        <v>104</v>
      </c>
      <c r="I10" s="43">
        <v>1</v>
      </c>
      <c r="J10" s="44" t="s">
        <v>83</v>
      </c>
      <c r="K10" s="44" t="s">
        <v>147</v>
      </c>
      <c r="L10" s="45">
        <v>3</v>
      </c>
      <c r="M10" s="46">
        <v>2.5</v>
      </c>
      <c r="N10" s="46" t="s">
        <v>118</v>
      </c>
      <c r="O10" s="47"/>
      <c r="P10" s="47"/>
      <c r="Q10" s="48">
        <v>1987</v>
      </c>
      <c r="R10" s="49">
        <v>0.4</v>
      </c>
      <c r="S10" s="50">
        <v>0.98842152400000005</v>
      </c>
      <c r="T10" s="49">
        <v>19.4641001</v>
      </c>
      <c r="U10" s="49">
        <v>19.4641001</v>
      </c>
      <c r="V10" s="51"/>
      <c r="W10" s="52">
        <v>1150</v>
      </c>
      <c r="X10" s="53"/>
      <c r="Y10" s="54">
        <v>1</v>
      </c>
      <c r="Z10" s="54" t="s">
        <v>83</v>
      </c>
      <c r="AA10" s="49"/>
      <c r="AB10" s="49"/>
      <c r="AC10" s="53" t="s">
        <v>83</v>
      </c>
      <c r="AD10" s="55">
        <v>180</v>
      </c>
      <c r="AE10" s="56">
        <v>36144</v>
      </c>
      <c r="AF10" s="47" t="s">
        <v>85</v>
      </c>
      <c r="AG10" s="57">
        <v>141.13503252999999</v>
      </c>
      <c r="AH10" s="58"/>
      <c r="AI10" s="56">
        <v>40724</v>
      </c>
      <c r="AJ10" s="57">
        <v>135</v>
      </c>
      <c r="AK10" s="58"/>
      <c r="AL10" s="59" t="s">
        <v>148</v>
      </c>
      <c r="AM10" s="59" t="s">
        <v>87</v>
      </c>
      <c r="AN10" s="60">
        <v>7.4999999999999997E-2</v>
      </c>
      <c r="AO10" s="60">
        <v>7.938761481077479E-2</v>
      </c>
      <c r="AP10" s="60">
        <v>9.2499999999999999E-2</v>
      </c>
      <c r="AQ10" s="61">
        <v>-5.0976395463370405E-2</v>
      </c>
      <c r="AR10" s="52" t="s">
        <v>149</v>
      </c>
      <c r="AS10" s="62">
        <v>0.28523399409891342</v>
      </c>
      <c r="AT10" s="443">
        <v>6089</v>
      </c>
      <c r="AU10" s="64">
        <v>43131</v>
      </c>
      <c r="AV10" s="52" t="s">
        <v>150</v>
      </c>
      <c r="AW10" s="62">
        <v>0.20537576515935824</v>
      </c>
      <c r="AX10" s="443">
        <v>4386.5</v>
      </c>
      <c r="AY10" s="64">
        <v>42825</v>
      </c>
      <c r="AZ10" s="52" t="s">
        <v>151</v>
      </c>
      <c r="BA10" s="62">
        <v>0.11092252305983885</v>
      </c>
      <c r="BB10" s="443">
        <v>2347</v>
      </c>
      <c r="BC10" s="64">
        <v>41912</v>
      </c>
      <c r="BD10" s="52" t="s">
        <v>152</v>
      </c>
      <c r="BE10" s="62">
        <v>9.6050882163709911E-2</v>
      </c>
      <c r="BF10" s="443">
        <v>1E-4</v>
      </c>
      <c r="BG10" s="64">
        <v>44742</v>
      </c>
      <c r="BH10" s="52" t="s">
        <v>153</v>
      </c>
      <c r="BI10" s="62">
        <v>7.84496318111291E-2</v>
      </c>
      <c r="BJ10" s="443">
        <v>1938</v>
      </c>
      <c r="BK10" s="64">
        <v>42094</v>
      </c>
      <c r="BL10" s="65">
        <v>1</v>
      </c>
      <c r="BM10" s="63">
        <v>5.1343719569003845</v>
      </c>
      <c r="BN10" s="66">
        <v>0</v>
      </c>
      <c r="BO10" s="66">
        <v>0</v>
      </c>
      <c r="BP10" s="66">
        <v>0</v>
      </c>
      <c r="BQ10" s="66">
        <v>0.19</v>
      </c>
      <c r="BR10" s="66">
        <v>0.14000000000000001</v>
      </c>
      <c r="BS10" s="66">
        <v>0.25</v>
      </c>
      <c r="BT10" s="66">
        <v>0.28999999999999998</v>
      </c>
      <c r="BU10" s="66">
        <v>0</v>
      </c>
      <c r="BV10" s="66">
        <v>0</v>
      </c>
      <c r="BW10" s="66">
        <v>0.01</v>
      </c>
      <c r="BX10" s="66">
        <v>0.12</v>
      </c>
      <c r="BY10" s="67" t="s">
        <v>92</v>
      </c>
      <c r="BZ10" s="58">
        <v>8.6328713300000004</v>
      </c>
      <c r="CA10" s="68"/>
      <c r="CB10" s="68"/>
      <c r="CC10" s="68"/>
    </row>
    <row r="11" spans="1:81" ht="60" x14ac:dyDescent="0.3">
      <c r="A11" s="42" t="s">
        <v>154</v>
      </c>
      <c r="B11" s="42" t="s">
        <v>76</v>
      </c>
      <c r="C11" s="42" t="s">
        <v>101</v>
      </c>
      <c r="D11" s="42" t="s">
        <v>78</v>
      </c>
      <c r="E11" s="42" t="s">
        <v>155</v>
      </c>
      <c r="F11" s="42" t="s">
        <v>156</v>
      </c>
      <c r="G11" s="42" t="s">
        <v>95</v>
      </c>
      <c r="H11" s="42" t="s">
        <v>104</v>
      </c>
      <c r="I11" s="43">
        <v>1</v>
      </c>
      <c r="J11" s="44" t="s">
        <v>83</v>
      </c>
      <c r="K11" s="44" t="s">
        <v>157</v>
      </c>
      <c r="L11" s="69" t="s">
        <v>158</v>
      </c>
      <c r="M11" s="69" t="s">
        <v>158</v>
      </c>
      <c r="N11" s="45">
        <v>3.5</v>
      </c>
      <c r="O11" s="47"/>
      <c r="P11" s="47"/>
      <c r="Q11" s="48">
        <v>1984</v>
      </c>
      <c r="R11" s="49">
        <v>1</v>
      </c>
      <c r="S11" s="50">
        <v>2.4710538099999999</v>
      </c>
      <c r="T11" s="49">
        <v>19.767099999999996</v>
      </c>
      <c r="U11" s="49">
        <v>19.767099999999996</v>
      </c>
      <c r="V11" s="51"/>
      <c r="W11" s="52">
        <v>1440</v>
      </c>
      <c r="X11" s="53"/>
      <c r="Y11" s="54">
        <v>1</v>
      </c>
      <c r="Z11" s="54" t="s">
        <v>83</v>
      </c>
      <c r="AA11" s="49"/>
      <c r="AB11" s="49"/>
      <c r="AC11" s="53" t="s">
        <v>83</v>
      </c>
      <c r="AD11" s="55">
        <v>359</v>
      </c>
      <c r="AE11" s="56">
        <v>35551</v>
      </c>
      <c r="AF11" s="47" t="s">
        <v>85</v>
      </c>
      <c r="AG11" s="57">
        <v>77.2</v>
      </c>
      <c r="AH11" s="58"/>
      <c r="AI11" s="56">
        <v>40543</v>
      </c>
      <c r="AJ11" s="57">
        <v>77</v>
      </c>
      <c r="AK11" s="58"/>
      <c r="AL11" s="59" t="s">
        <v>159</v>
      </c>
      <c r="AM11" s="59" t="s">
        <v>160</v>
      </c>
      <c r="AN11" s="60">
        <v>8.3799999999999999E-2</v>
      </c>
      <c r="AO11" s="60">
        <v>8.8059083135514429E-2</v>
      </c>
      <c r="AP11" s="60">
        <v>9.7500000000000003E-2</v>
      </c>
      <c r="AQ11" s="61">
        <v>-3.5803442124746024E-2</v>
      </c>
      <c r="AR11" s="52" t="s">
        <v>88</v>
      </c>
      <c r="AS11" s="62">
        <v>0.61118690871843895</v>
      </c>
      <c r="AT11" s="443">
        <v>12276.000000000002</v>
      </c>
      <c r="AU11" s="64">
        <v>42369</v>
      </c>
      <c r="AV11" s="52" t="s">
        <v>161</v>
      </c>
      <c r="AW11" s="62">
        <v>0.21040366942742011</v>
      </c>
      <c r="AX11" s="443">
        <v>4438.1000000000004</v>
      </c>
      <c r="AY11" s="64">
        <v>41851</v>
      </c>
      <c r="AZ11" s="52" t="s">
        <v>162</v>
      </c>
      <c r="BA11" s="62">
        <v>0.13172506373412091</v>
      </c>
      <c r="BB11" s="443">
        <v>2420.1999999999998</v>
      </c>
      <c r="BC11" s="64">
        <v>43496</v>
      </c>
      <c r="BD11" s="52" t="s">
        <v>163</v>
      </c>
      <c r="BE11" s="62">
        <v>2.032811206727925E-2</v>
      </c>
      <c r="BF11" s="443">
        <v>354</v>
      </c>
      <c r="BG11" s="64">
        <v>42704</v>
      </c>
      <c r="BH11" s="52" t="s">
        <v>164</v>
      </c>
      <c r="BI11" s="62">
        <v>1.1906587965270344E-2</v>
      </c>
      <c r="BJ11" s="443">
        <v>0</v>
      </c>
      <c r="BK11" s="64" t="s">
        <v>83</v>
      </c>
      <c r="BL11" s="65">
        <v>0.99691406427852336</v>
      </c>
      <c r="BM11" s="63">
        <v>3.5604625565748433</v>
      </c>
      <c r="BN11" s="66">
        <v>0</v>
      </c>
      <c r="BO11" s="66">
        <v>0</v>
      </c>
      <c r="BP11" s="66">
        <v>0.01</v>
      </c>
      <c r="BQ11" s="66">
        <v>0.21</v>
      </c>
      <c r="BR11" s="66">
        <v>0.62</v>
      </c>
      <c r="BS11" s="66">
        <v>0.02</v>
      </c>
      <c r="BT11" s="66">
        <v>0.01</v>
      </c>
      <c r="BU11" s="66">
        <v>0.13</v>
      </c>
      <c r="BV11" s="66">
        <v>0</v>
      </c>
      <c r="BW11" s="66">
        <v>0</v>
      </c>
      <c r="BX11" s="66">
        <v>0</v>
      </c>
      <c r="BY11" s="67" t="s">
        <v>92</v>
      </c>
      <c r="BZ11" s="58">
        <v>6.0803851099999999</v>
      </c>
      <c r="CA11" s="68"/>
      <c r="CB11" s="68"/>
      <c r="CC11" s="68"/>
    </row>
    <row r="12" spans="1:81" ht="45" x14ac:dyDescent="0.3">
      <c r="A12" s="42" t="s">
        <v>165</v>
      </c>
      <c r="B12" s="42" t="s">
        <v>76</v>
      </c>
      <c r="C12" s="42" t="s">
        <v>101</v>
      </c>
      <c r="D12" s="42" t="s">
        <v>78</v>
      </c>
      <c r="E12" s="42" t="s">
        <v>166</v>
      </c>
      <c r="F12" s="42" t="s">
        <v>156</v>
      </c>
      <c r="G12" s="42" t="s">
        <v>140</v>
      </c>
      <c r="H12" s="42" t="s">
        <v>104</v>
      </c>
      <c r="I12" s="43">
        <v>1</v>
      </c>
      <c r="J12" s="44"/>
      <c r="K12" s="44" t="s">
        <v>157</v>
      </c>
      <c r="L12" s="69"/>
      <c r="M12" s="69"/>
      <c r="N12" s="69"/>
      <c r="O12" s="47"/>
      <c r="P12" s="47"/>
      <c r="Q12" s="48"/>
      <c r="R12" s="49"/>
      <c r="S12" s="50"/>
      <c r="T12" s="49"/>
      <c r="U12" s="49"/>
      <c r="V12" s="51"/>
      <c r="W12" s="52"/>
      <c r="X12" s="53"/>
      <c r="Y12" s="54"/>
      <c r="Z12" s="54"/>
      <c r="AA12" s="49"/>
      <c r="AB12" s="49"/>
      <c r="AC12" s="53"/>
      <c r="AD12" s="55"/>
      <c r="AE12" s="56">
        <v>35551</v>
      </c>
      <c r="AF12" s="47" t="s">
        <v>142</v>
      </c>
      <c r="AG12" s="57">
        <v>8.0000459999999993</v>
      </c>
      <c r="AH12" s="58"/>
      <c r="AI12" s="56">
        <v>40543</v>
      </c>
      <c r="AJ12" s="57">
        <v>8</v>
      </c>
      <c r="AK12" s="58"/>
      <c r="AL12" s="59"/>
      <c r="AM12" s="59"/>
      <c r="AN12" s="60"/>
      <c r="AO12" s="60"/>
      <c r="AP12" s="60"/>
      <c r="AQ12" s="61"/>
      <c r="AR12" s="52"/>
      <c r="AS12" s="62"/>
      <c r="AT12" s="443"/>
      <c r="AU12" s="64"/>
      <c r="AV12" s="55"/>
      <c r="AW12" s="72"/>
      <c r="AX12" s="443"/>
      <c r="AY12" s="64"/>
      <c r="AZ12" s="55"/>
      <c r="BA12" s="72"/>
      <c r="BB12" s="443"/>
      <c r="BC12" s="64"/>
      <c r="BD12" s="73"/>
      <c r="BE12" s="72"/>
      <c r="BF12" s="443"/>
      <c r="BG12" s="64"/>
      <c r="BH12" s="73"/>
      <c r="BI12" s="72"/>
      <c r="BJ12" s="443"/>
      <c r="BK12" s="64"/>
      <c r="BL12" s="65"/>
      <c r="BM12" s="63"/>
      <c r="BN12" s="66"/>
      <c r="BO12" s="66"/>
      <c r="BP12" s="66"/>
      <c r="BQ12" s="66"/>
      <c r="BR12" s="66"/>
      <c r="BS12" s="66"/>
      <c r="BT12" s="66"/>
      <c r="BU12" s="66"/>
      <c r="BV12" s="66"/>
      <c r="BW12" s="66"/>
      <c r="BX12" s="66"/>
      <c r="BY12" s="67" t="s">
        <v>92</v>
      </c>
      <c r="BZ12" s="58"/>
      <c r="CA12" s="68"/>
      <c r="CB12" s="68"/>
      <c r="CC12" s="68"/>
    </row>
    <row r="13" spans="1:81" ht="60" x14ac:dyDescent="0.3">
      <c r="A13" s="42" t="s">
        <v>167</v>
      </c>
      <c r="B13" s="42" t="s">
        <v>76</v>
      </c>
      <c r="C13" s="42" t="s">
        <v>101</v>
      </c>
      <c r="D13" s="42" t="s">
        <v>78</v>
      </c>
      <c r="E13" s="42" t="s">
        <v>168</v>
      </c>
      <c r="F13" s="42" t="s">
        <v>169</v>
      </c>
      <c r="G13" s="42" t="s">
        <v>170</v>
      </c>
      <c r="H13" s="42" t="s">
        <v>104</v>
      </c>
      <c r="I13" s="43">
        <v>0.33</v>
      </c>
      <c r="J13" s="44" t="s">
        <v>171</v>
      </c>
      <c r="K13" s="44" t="s">
        <v>172</v>
      </c>
      <c r="L13" s="69"/>
      <c r="M13" s="69"/>
      <c r="N13" s="69"/>
      <c r="O13" s="47"/>
      <c r="P13" s="47" t="s">
        <v>989</v>
      </c>
      <c r="Q13" s="48">
        <v>2011</v>
      </c>
      <c r="R13" s="49">
        <v>0.3</v>
      </c>
      <c r="S13" s="50">
        <v>0.74131614299999993</v>
      </c>
      <c r="T13" s="49">
        <v>42.810199999999995</v>
      </c>
      <c r="U13" s="49">
        <v>14.27</v>
      </c>
      <c r="V13" s="51"/>
      <c r="W13" s="52">
        <v>1600</v>
      </c>
      <c r="X13" s="53"/>
      <c r="Y13" s="54">
        <v>1</v>
      </c>
      <c r="Z13" s="54" t="s">
        <v>83</v>
      </c>
      <c r="AA13" s="49"/>
      <c r="AB13" s="49"/>
      <c r="AC13" s="53" t="s">
        <v>83</v>
      </c>
      <c r="AD13" s="55">
        <v>92</v>
      </c>
      <c r="AE13" s="56">
        <v>36739</v>
      </c>
      <c r="AF13" s="47" t="s">
        <v>173</v>
      </c>
      <c r="AG13" s="57">
        <v>221.17</v>
      </c>
      <c r="AH13" s="58"/>
      <c r="AI13" s="56">
        <v>40695</v>
      </c>
      <c r="AJ13" s="57">
        <v>209.67</v>
      </c>
      <c r="AK13" s="58"/>
      <c r="AL13" s="59" t="s">
        <v>174</v>
      </c>
      <c r="AM13" s="59" t="s">
        <v>108</v>
      </c>
      <c r="AN13" s="60">
        <v>6.3799999999999996E-2</v>
      </c>
      <c r="AO13" s="60">
        <v>4.3673592864689935E-2</v>
      </c>
      <c r="AP13" s="60">
        <v>8.7499999999999994E-2</v>
      </c>
      <c r="AQ13" s="61">
        <v>1.7868391914600545E-2</v>
      </c>
      <c r="AR13" s="52" t="s">
        <v>175</v>
      </c>
      <c r="AS13" s="62">
        <v>0.51084978454210428</v>
      </c>
      <c r="AT13" s="443">
        <v>23671.71717171717</v>
      </c>
      <c r="AU13" s="64">
        <v>44347</v>
      </c>
      <c r="AV13" s="52" t="s">
        <v>176</v>
      </c>
      <c r="AW13" s="62">
        <v>0.12471401768486538</v>
      </c>
      <c r="AX13" s="443">
        <v>4940.4040404040388</v>
      </c>
      <c r="AY13" s="64">
        <v>45473</v>
      </c>
      <c r="AZ13" s="52" t="s">
        <v>177</v>
      </c>
      <c r="BA13" s="62">
        <v>0.11976296543026765</v>
      </c>
      <c r="BB13" s="443">
        <v>4940.4040404040397</v>
      </c>
      <c r="BC13" s="64">
        <v>45565</v>
      </c>
      <c r="BD13" s="52" t="s">
        <v>178</v>
      </c>
      <c r="BE13" s="62">
        <v>6.6563377619792835E-2</v>
      </c>
      <c r="BF13" s="443">
        <v>2668.6868686868688</v>
      </c>
      <c r="BG13" s="64">
        <v>45657</v>
      </c>
      <c r="BH13" s="52" t="s">
        <v>179</v>
      </c>
      <c r="BI13" s="62">
        <v>4.0741166639439476E-2</v>
      </c>
      <c r="BJ13" s="443">
        <v>1652.5252525252527</v>
      </c>
      <c r="BK13" s="64">
        <v>44834</v>
      </c>
      <c r="BL13" s="65">
        <v>0.9</v>
      </c>
      <c r="BM13" s="63">
        <v>8.9023291143304331</v>
      </c>
      <c r="BN13" s="66">
        <v>0.12</v>
      </c>
      <c r="BO13" s="66">
        <v>0</v>
      </c>
      <c r="BP13" s="66">
        <v>0</v>
      </c>
      <c r="BQ13" s="66">
        <v>0</v>
      </c>
      <c r="BR13" s="66">
        <v>0</v>
      </c>
      <c r="BS13" s="66">
        <v>0</v>
      </c>
      <c r="BT13" s="66">
        <v>0</v>
      </c>
      <c r="BU13" s="66">
        <v>0</v>
      </c>
      <c r="BV13" s="66">
        <v>0</v>
      </c>
      <c r="BW13" s="66">
        <v>0.52</v>
      </c>
      <c r="BX13" s="66">
        <v>0.36</v>
      </c>
      <c r="BY13" s="67" t="s">
        <v>92</v>
      </c>
      <c r="BZ13" s="58">
        <v>6.2035896466666678</v>
      </c>
      <c r="CA13" s="68"/>
      <c r="CB13" s="68"/>
      <c r="CC13" s="68"/>
    </row>
    <row r="14" spans="1:81" ht="30" x14ac:dyDescent="0.3">
      <c r="A14" s="42" t="s">
        <v>180</v>
      </c>
      <c r="B14" s="42" t="s">
        <v>76</v>
      </c>
      <c r="C14" s="42" t="s">
        <v>101</v>
      </c>
      <c r="D14" s="42" t="s">
        <v>78</v>
      </c>
      <c r="E14" s="42"/>
      <c r="F14" s="42" t="s">
        <v>169</v>
      </c>
      <c r="G14" s="42" t="s">
        <v>181</v>
      </c>
      <c r="H14" s="42" t="s">
        <v>83</v>
      </c>
      <c r="I14" s="43">
        <v>1</v>
      </c>
      <c r="J14" s="44"/>
      <c r="K14" s="44" t="s">
        <v>172</v>
      </c>
      <c r="L14" s="69"/>
      <c r="M14" s="69"/>
      <c r="N14" s="69"/>
      <c r="O14" s="47"/>
      <c r="P14" s="47"/>
      <c r="Q14" s="48" t="s">
        <v>83</v>
      </c>
      <c r="R14" s="49" t="s">
        <v>83</v>
      </c>
      <c r="S14" s="50"/>
      <c r="T14" s="49"/>
      <c r="U14" s="49"/>
      <c r="V14" s="51"/>
      <c r="W14" s="52"/>
      <c r="X14" s="53"/>
      <c r="Y14" s="54"/>
      <c r="Z14" s="54"/>
      <c r="AA14" s="49"/>
      <c r="AB14" s="49"/>
      <c r="AC14" s="53" t="s">
        <v>83</v>
      </c>
      <c r="AD14" s="55"/>
      <c r="AE14" s="56"/>
      <c r="AF14" s="47" t="s">
        <v>85</v>
      </c>
      <c r="AG14" s="57"/>
      <c r="AH14" s="58"/>
      <c r="AI14" s="56">
        <v>40908</v>
      </c>
      <c r="AJ14" s="57">
        <v>0.129</v>
      </c>
      <c r="AK14" s="58"/>
      <c r="AL14" s="59" t="s">
        <v>182</v>
      </c>
      <c r="AM14" s="59" t="s">
        <v>87</v>
      </c>
      <c r="AN14" s="60"/>
      <c r="AO14" s="60"/>
      <c r="AP14" s="60"/>
      <c r="AQ14" s="61"/>
      <c r="AR14" s="52"/>
      <c r="AS14" s="62"/>
      <c r="AT14" s="443"/>
      <c r="AU14" s="64"/>
      <c r="AV14" s="55"/>
      <c r="AW14" s="72"/>
      <c r="AX14" s="443"/>
      <c r="AY14" s="64"/>
      <c r="AZ14" s="55"/>
      <c r="BA14" s="72"/>
      <c r="BB14" s="443"/>
      <c r="BC14" s="64"/>
      <c r="BD14" s="73"/>
      <c r="BE14" s="72"/>
      <c r="BF14" s="443"/>
      <c r="BG14" s="64"/>
      <c r="BH14" s="73"/>
      <c r="BI14" s="72"/>
      <c r="BJ14" s="443"/>
      <c r="BK14" s="64"/>
      <c r="BL14" s="65"/>
      <c r="BM14" s="63"/>
      <c r="BN14" s="66"/>
      <c r="BO14" s="66"/>
      <c r="BP14" s="66"/>
      <c r="BQ14" s="66"/>
      <c r="BR14" s="66"/>
      <c r="BS14" s="66"/>
      <c r="BT14" s="66"/>
      <c r="BU14" s="66"/>
      <c r="BV14" s="66"/>
      <c r="BW14" s="66"/>
      <c r="BX14" s="66"/>
      <c r="BY14" s="67" t="s">
        <v>92</v>
      </c>
      <c r="BZ14" s="58"/>
      <c r="CA14" s="68"/>
      <c r="CB14" s="68"/>
      <c r="CC14" s="68"/>
    </row>
    <row r="15" spans="1:81" ht="60" x14ac:dyDescent="0.3">
      <c r="A15" s="42" t="s">
        <v>183</v>
      </c>
      <c r="B15" s="42" t="s">
        <v>76</v>
      </c>
      <c r="C15" s="42" t="s">
        <v>101</v>
      </c>
      <c r="D15" s="42" t="s">
        <v>78</v>
      </c>
      <c r="E15" s="42" t="s">
        <v>184</v>
      </c>
      <c r="F15" s="42" t="s">
        <v>169</v>
      </c>
      <c r="G15" s="42" t="s">
        <v>81</v>
      </c>
      <c r="H15" s="42" t="s">
        <v>104</v>
      </c>
      <c r="I15" s="43">
        <v>1</v>
      </c>
      <c r="J15" s="44" t="s">
        <v>83</v>
      </c>
      <c r="K15" s="44" t="s">
        <v>172</v>
      </c>
      <c r="L15" s="46">
        <v>5</v>
      </c>
      <c r="M15" s="45">
        <v>5</v>
      </c>
      <c r="N15" s="45">
        <v>3.5</v>
      </c>
      <c r="O15" s="47"/>
      <c r="P15" s="47"/>
      <c r="Q15" s="48">
        <v>1990</v>
      </c>
      <c r="R15" s="49">
        <v>0.4</v>
      </c>
      <c r="S15" s="50">
        <v>0.98842152400000005</v>
      </c>
      <c r="T15" s="49">
        <v>32.091299999999997</v>
      </c>
      <c r="U15" s="49">
        <v>32.091299999999997</v>
      </c>
      <c r="V15" s="51"/>
      <c r="W15" s="52">
        <v>1250</v>
      </c>
      <c r="X15" s="53"/>
      <c r="Y15" s="54">
        <v>1</v>
      </c>
      <c r="Z15" s="54" t="s">
        <v>83</v>
      </c>
      <c r="AA15" s="49"/>
      <c r="AB15" s="49"/>
      <c r="AC15" s="53" t="s">
        <v>83</v>
      </c>
      <c r="AD15" s="55">
        <v>162</v>
      </c>
      <c r="AE15" s="56">
        <v>36144</v>
      </c>
      <c r="AF15" s="47" t="s">
        <v>85</v>
      </c>
      <c r="AG15" s="57">
        <v>250.30093077000001</v>
      </c>
      <c r="AH15" s="58"/>
      <c r="AI15" s="56">
        <v>40724</v>
      </c>
      <c r="AJ15" s="57">
        <v>247.5</v>
      </c>
      <c r="AK15" s="58"/>
      <c r="AL15" s="59" t="s">
        <v>185</v>
      </c>
      <c r="AM15" s="59" t="s">
        <v>160</v>
      </c>
      <c r="AN15" s="60">
        <v>7.1300000000000002E-2</v>
      </c>
      <c r="AO15" s="60">
        <v>6.4775748732382801E-2</v>
      </c>
      <c r="AP15" s="60">
        <v>0.09</v>
      </c>
      <c r="AQ15" s="61">
        <v>-4.7081417725155887E-3</v>
      </c>
      <c r="AR15" s="52" t="s">
        <v>186</v>
      </c>
      <c r="AS15" s="62">
        <v>0.26346494511926644</v>
      </c>
      <c r="AT15" s="443">
        <v>7526.6</v>
      </c>
      <c r="AU15" s="64">
        <v>42124</v>
      </c>
      <c r="AV15" s="52" t="s">
        <v>187</v>
      </c>
      <c r="AW15" s="62">
        <v>0.13949160559064969</v>
      </c>
      <c r="AX15" s="443">
        <v>4178.1000000000004</v>
      </c>
      <c r="AY15" s="64">
        <v>42094</v>
      </c>
      <c r="AZ15" s="52" t="s">
        <v>188</v>
      </c>
      <c r="BA15" s="62">
        <v>0.11030586975206629</v>
      </c>
      <c r="BB15" s="443">
        <v>4244</v>
      </c>
      <c r="BC15" s="64">
        <v>42916</v>
      </c>
      <c r="BD15" s="52" t="s">
        <v>189</v>
      </c>
      <c r="BE15" s="62">
        <v>5.6302737735953505E-2</v>
      </c>
      <c r="BF15" s="443">
        <v>1863.9</v>
      </c>
      <c r="BG15" s="64">
        <v>42916</v>
      </c>
      <c r="BH15" s="52" t="s">
        <v>190</v>
      </c>
      <c r="BI15" s="62">
        <v>3.8760257626699081E-2</v>
      </c>
      <c r="BJ15" s="443">
        <v>1255</v>
      </c>
      <c r="BK15" s="64">
        <v>42308</v>
      </c>
      <c r="BL15" s="65">
        <v>0.88361331575847657</v>
      </c>
      <c r="BM15" s="63">
        <v>3.0184327188637754</v>
      </c>
      <c r="BN15" s="66">
        <v>0.12</v>
      </c>
      <c r="BO15" s="66">
        <v>0.03</v>
      </c>
      <c r="BP15" s="66">
        <v>0.05</v>
      </c>
      <c r="BQ15" s="66">
        <v>0.42</v>
      </c>
      <c r="BR15" s="66">
        <v>0.14000000000000001</v>
      </c>
      <c r="BS15" s="66">
        <v>0.17</v>
      </c>
      <c r="BT15" s="66">
        <v>0.01</v>
      </c>
      <c r="BU15" s="66">
        <v>0.03</v>
      </c>
      <c r="BV15" s="66">
        <v>0</v>
      </c>
      <c r="BW15" s="66">
        <v>0</v>
      </c>
      <c r="BX15" s="66">
        <v>0.03</v>
      </c>
      <c r="BY15" s="67" t="s">
        <v>92</v>
      </c>
      <c r="BZ15" s="58">
        <v>13.343756529999999</v>
      </c>
      <c r="CA15" s="68"/>
      <c r="CB15" s="68"/>
      <c r="CC15" s="68"/>
    </row>
    <row r="16" spans="1:81" ht="60" x14ac:dyDescent="0.3">
      <c r="A16" s="42" t="s">
        <v>191</v>
      </c>
      <c r="B16" s="42" t="s">
        <v>76</v>
      </c>
      <c r="C16" s="42" t="s">
        <v>101</v>
      </c>
      <c r="D16" s="42" t="s">
        <v>78</v>
      </c>
      <c r="E16" s="42" t="s">
        <v>192</v>
      </c>
      <c r="F16" s="42" t="s">
        <v>169</v>
      </c>
      <c r="G16" s="42" t="s">
        <v>81</v>
      </c>
      <c r="H16" s="42" t="s">
        <v>104</v>
      </c>
      <c r="I16" s="43">
        <v>0.5</v>
      </c>
      <c r="J16" s="44" t="s">
        <v>193</v>
      </c>
      <c r="K16" s="44" t="s">
        <v>172</v>
      </c>
      <c r="L16" s="69" t="s">
        <v>194</v>
      </c>
      <c r="M16" s="70" t="s">
        <v>131</v>
      </c>
      <c r="N16" s="46">
        <v>3</v>
      </c>
      <c r="O16" s="47"/>
      <c r="P16" s="47"/>
      <c r="Q16" s="48">
        <v>1979</v>
      </c>
      <c r="R16" s="49">
        <v>0.4</v>
      </c>
      <c r="S16" s="50">
        <v>0.98842152400000005</v>
      </c>
      <c r="T16" s="49">
        <v>38.783999999999999</v>
      </c>
      <c r="U16" s="49">
        <v>19.391999999999999</v>
      </c>
      <c r="V16" s="51"/>
      <c r="W16" s="52">
        <v>1085</v>
      </c>
      <c r="X16" s="53"/>
      <c r="Y16" s="54">
        <v>1</v>
      </c>
      <c r="Z16" s="54" t="s">
        <v>83</v>
      </c>
      <c r="AA16" s="49"/>
      <c r="AB16" s="49"/>
      <c r="AC16" s="53" t="s">
        <v>83</v>
      </c>
      <c r="AD16" s="55">
        <v>175</v>
      </c>
      <c r="AE16" s="56">
        <v>36767</v>
      </c>
      <c r="AF16" s="47" t="s">
        <v>85</v>
      </c>
      <c r="AG16" s="57">
        <v>148.08001425</v>
      </c>
      <c r="AH16" s="58"/>
      <c r="AI16" s="56">
        <v>40724</v>
      </c>
      <c r="AJ16" s="57">
        <v>144</v>
      </c>
      <c r="AK16" s="58"/>
      <c r="AL16" s="59" t="s">
        <v>195</v>
      </c>
      <c r="AM16" s="59" t="s">
        <v>196</v>
      </c>
      <c r="AN16" s="60">
        <v>7.3800000000000004E-2</v>
      </c>
      <c r="AO16" s="60">
        <v>7.7618140148779921E-2</v>
      </c>
      <c r="AP16" s="60">
        <v>9.1300000000000006E-2</v>
      </c>
      <c r="AQ16" s="61">
        <v>-2.7264662141362757E-2</v>
      </c>
      <c r="AR16" s="52" t="s">
        <v>197</v>
      </c>
      <c r="AS16" s="62">
        <v>0.29333912243713217</v>
      </c>
      <c r="AT16" s="443">
        <v>10530.1</v>
      </c>
      <c r="AU16" s="64">
        <v>41851</v>
      </c>
      <c r="AV16" s="52" t="s">
        <v>161</v>
      </c>
      <c r="AW16" s="62">
        <v>0.14577946352807375</v>
      </c>
      <c r="AX16" s="443">
        <v>6698.1</v>
      </c>
      <c r="AY16" s="64">
        <v>42460</v>
      </c>
      <c r="AZ16" s="52" t="s">
        <v>198</v>
      </c>
      <c r="BA16" s="62">
        <v>6.920559432724592E-2</v>
      </c>
      <c r="BB16" s="443">
        <v>2783.3</v>
      </c>
      <c r="BC16" s="64">
        <v>41333</v>
      </c>
      <c r="BD16" s="52" t="s">
        <v>199</v>
      </c>
      <c r="BE16" s="62">
        <v>6.6790916888750482E-2</v>
      </c>
      <c r="BF16" s="443">
        <v>3253.5</v>
      </c>
      <c r="BG16" s="64">
        <v>41394</v>
      </c>
      <c r="BH16" s="52" t="s">
        <v>200</v>
      </c>
      <c r="BI16" s="62">
        <v>6.0199054450424852E-2</v>
      </c>
      <c r="BJ16" s="443">
        <v>2180.6000000000004</v>
      </c>
      <c r="BK16" s="64">
        <v>42429</v>
      </c>
      <c r="BL16" s="65">
        <v>0.99830342409240924</v>
      </c>
      <c r="BM16" s="63">
        <v>2.5996948627784202</v>
      </c>
      <c r="BN16" s="66">
        <v>0.01</v>
      </c>
      <c r="BO16" s="66">
        <v>0.25</v>
      </c>
      <c r="BP16" s="66">
        <v>0.03</v>
      </c>
      <c r="BQ16" s="66">
        <v>0.37</v>
      </c>
      <c r="BR16" s="66">
        <v>0.21</v>
      </c>
      <c r="BS16" s="66">
        <v>0.01</v>
      </c>
      <c r="BT16" s="66">
        <v>0.05</v>
      </c>
      <c r="BU16" s="66">
        <v>7.0000000000000007E-2</v>
      </c>
      <c r="BV16" s="66">
        <v>0</v>
      </c>
      <c r="BW16" s="66">
        <v>0</v>
      </c>
      <c r="BX16" s="66">
        <v>0</v>
      </c>
      <c r="BY16" s="67" t="s">
        <v>92</v>
      </c>
      <c r="BZ16" s="58">
        <v>9.0710960099999998</v>
      </c>
      <c r="CA16" s="68"/>
      <c r="CB16" s="68"/>
      <c r="CC16" s="68"/>
    </row>
    <row r="17" spans="1:81" ht="75" x14ac:dyDescent="0.3">
      <c r="A17" s="42" t="s">
        <v>201</v>
      </c>
      <c r="B17" s="42" t="s">
        <v>76</v>
      </c>
      <c r="C17" s="42" t="s">
        <v>101</v>
      </c>
      <c r="D17" s="42" t="s">
        <v>78</v>
      </c>
      <c r="E17" s="42" t="s">
        <v>202</v>
      </c>
      <c r="F17" s="42" t="s">
        <v>169</v>
      </c>
      <c r="G17" s="42" t="s">
        <v>170</v>
      </c>
      <c r="H17" s="42" t="s">
        <v>104</v>
      </c>
      <c r="I17" s="43">
        <v>0.5</v>
      </c>
      <c r="J17" s="44" t="s">
        <v>203</v>
      </c>
      <c r="K17" s="44" t="s">
        <v>172</v>
      </c>
      <c r="L17" s="70" t="s">
        <v>204</v>
      </c>
      <c r="M17" s="70" t="s">
        <v>205</v>
      </c>
      <c r="N17" s="70" t="s">
        <v>206</v>
      </c>
      <c r="O17" s="47"/>
      <c r="P17" s="47"/>
      <c r="Q17" s="48">
        <v>1993</v>
      </c>
      <c r="R17" s="49">
        <v>0.6</v>
      </c>
      <c r="S17" s="50">
        <v>1.4826322859999999</v>
      </c>
      <c r="T17" s="49">
        <v>86.637600099999986</v>
      </c>
      <c r="U17" s="49">
        <v>43.318800049999993</v>
      </c>
      <c r="V17" s="51"/>
      <c r="W17" s="52">
        <v>1460</v>
      </c>
      <c r="X17" s="53"/>
      <c r="Y17" s="54">
        <v>3</v>
      </c>
      <c r="Z17" s="54" t="s">
        <v>83</v>
      </c>
      <c r="AA17" s="49"/>
      <c r="AB17" s="49"/>
      <c r="AC17" s="53" t="s">
        <v>83</v>
      </c>
      <c r="AD17" s="55">
        <v>654</v>
      </c>
      <c r="AE17" s="56">
        <v>36144</v>
      </c>
      <c r="AF17" s="47" t="s">
        <v>85</v>
      </c>
      <c r="AG17" s="57">
        <v>651.08572076999997</v>
      </c>
      <c r="AH17" s="58"/>
      <c r="AI17" s="56">
        <v>40543</v>
      </c>
      <c r="AJ17" s="57">
        <v>643</v>
      </c>
      <c r="AK17" s="58"/>
      <c r="AL17" s="59" t="s">
        <v>195</v>
      </c>
      <c r="AM17" s="59" t="s">
        <v>196</v>
      </c>
      <c r="AN17" s="60">
        <v>6.25E-2</v>
      </c>
      <c r="AO17" s="60">
        <v>6.7447010984359457E-2</v>
      </c>
      <c r="AP17" s="60">
        <v>8.6599999999999996E-2</v>
      </c>
      <c r="AQ17" s="61">
        <v>-4.6819148038546553E-2</v>
      </c>
      <c r="AR17" s="52" t="s">
        <v>207</v>
      </c>
      <c r="AS17" s="62">
        <v>0.18843459500025408</v>
      </c>
      <c r="AT17" s="443">
        <v>15684.499999999998</v>
      </c>
      <c r="AU17" s="64">
        <v>42643</v>
      </c>
      <c r="AV17" s="52" t="s">
        <v>161</v>
      </c>
      <c r="AW17" s="62">
        <v>0.18540529430812375</v>
      </c>
      <c r="AX17" s="443">
        <v>22470.900000000005</v>
      </c>
      <c r="AY17" s="64">
        <v>41974</v>
      </c>
      <c r="AZ17" s="52" t="s">
        <v>208</v>
      </c>
      <c r="BA17" s="62">
        <v>8.7229020025588133E-2</v>
      </c>
      <c r="BB17" s="443">
        <v>6302.9999999999991</v>
      </c>
      <c r="BC17" s="64">
        <v>44834</v>
      </c>
      <c r="BD17" s="52" t="s">
        <v>209</v>
      </c>
      <c r="BE17" s="62">
        <v>8.5516722894416808E-2</v>
      </c>
      <c r="BF17" s="443">
        <v>7371.2999999999993</v>
      </c>
      <c r="BG17" s="64">
        <v>41790</v>
      </c>
      <c r="BH17" s="52" t="s">
        <v>210</v>
      </c>
      <c r="BI17" s="62">
        <v>7.7999791681317307E-2</v>
      </c>
      <c r="BJ17" s="443">
        <v>6553.5</v>
      </c>
      <c r="BK17" s="64">
        <v>42247</v>
      </c>
      <c r="BL17" s="65">
        <v>0.99414342041545078</v>
      </c>
      <c r="BM17" s="63">
        <v>4.1759081347216593</v>
      </c>
      <c r="BN17" s="66">
        <v>0</v>
      </c>
      <c r="BO17" s="66">
        <v>0.05</v>
      </c>
      <c r="BP17" s="66">
        <v>0.15</v>
      </c>
      <c r="BQ17" s="66">
        <v>0.19</v>
      </c>
      <c r="BR17" s="66">
        <v>0.16</v>
      </c>
      <c r="BS17" s="66">
        <v>0.24</v>
      </c>
      <c r="BT17" s="66">
        <v>0.05</v>
      </c>
      <c r="BU17" s="66">
        <v>0</v>
      </c>
      <c r="BV17" s="66">
        <v>0</v>
      </c>
      <c r="BW17" s="66">
        <v>0.02</v>
      </c>
      <c r="BX17" s="66">
        <v>0.14000000000000001</v>
      </c>
      <c r="BY17" s="67" t="s">
        <v>92</v>
      </c>
      <c r="BZ17" s="58">
        <v>35.321940840000003</v>
      </c>
      <c r="CA17" s="68"/>
      <c r="CB17" s="68"/>
      <c r="CC17" s="68"/>
    </row>
    <row r="18" spans="1:81" ht="75" x14ac:dyDescent="0.3">
      <c r="A18" s="42" t="s">
        <v>211</v>
      </c>
      <c r="B18" s="42" t="s">
        <v>76</v>
      </c>
      <c r="C18" s="42" t="s">
        <v>101</v>
      </c>
      <c r="D18" s="42" t="s">
        <v>78</v>
      </c>
      <c r="E18" s="42" t="s">
        <v>212</v>
      </c>
      <c r="F18" s="42" t="s">
        <v>169</v>
      </c>
      <c r="G18" s="42" t="s">
        <v>81</v>
      </c>
      <c r="H18" s="42" t="s">
        <v>104</v>
      </c>
      <c r="I18" s="43">
        <v>0.5</v>
      </c>
      <c r="J18" s="44" t="s">
        <v>213</v>
      </c>
      <c r="K18" s="44" t="s">
        <v>172</v>
      </c>
      <c r="L18" s="70" t="s">
        <v>214</v>
      </c>
      <c r="M18" s="70" t="s">
        <v>215</v>
      </c>
      <c r="N18" s="70" t="s">
        <v>216</v>
      </c>
      <c r="O18" s="47"/>
      <c r="P18" s="47"/>
      <c r="Q18" s="48">
        <v>1964</v>
      </c>
      <c r="R18" s="49">
        <v>0.6</v>
      </c>
      <c r="S18" s="50">
        <v>1.4826322859999999</v>
      </c>
      <c r="T18" s="49">
        <v>53.320900099999996</v>
      </c>
      <c r="U18" s="49">
        <v>26.660450049999998</v>
      </c>
      <c r="V18" s="51"/>
      <c r="W18" s="52">
        <v>1020</v>
      </c>
      <c r="X18" s="53"/>
      <c r="Y18" s="54">
        <v>2</v>
      </c>
      <c r="Z18" s="54" t="s">
        <v>83</v>
      </c>
      <c r="AA18" s="49"/>
      <c r="AB18" s="49"/>
      <c r="AC18" s="53" t="s">
        <v>83</v>
      </c>
      <c r="AD18" s="55">
        <v>385</v>
      </c>
      <c r="AE18" s="56">
        <v>36767</v>
      </c>
      <c r="AF18" s="47" t="s">
        <v>85</v>
      </c>
      <c r="AG18" s="57">
        <v>271.49999999999994</v>
      </c>
      <c r="AH18" s="58"/>
      <c r="AI18" s="56">
        <v>40908</v>
      </c>
      <c r="AJ18" s="57">
        <v>278.75</v>
      </c>
      <c r="AK18" s="58"/>
      <c r="AL18" s="59" t="s">
        <v>185</v>
      </c>
      <c r="AM18" s="59" t="s">
        <v>160</v>
      </c>
      <c r="AN18" s="60">
        <v>6.9199999999999998E-2</v>
      </c>
      <c r="AO18" s="60">
        <v>6.5223813896107888E-2</v>
      </c>
      <c r="AP18" s="60">
        <v>0.09</v>
      </c>
      <c r="AQ18" s="61">
        <v>-1.5478028441297819E-2</v>
      </c>
      <c r="AR18" s="52" t="s">
        <v>217</v>
      </c>
      <c r="AS18" s="62">
        <v>0.10198324058096966</v>
      </c>
      <c r="AT18" s="443">
        <v>5937.4</v>
      </c>
      <c r="AU18" s="64">
        <v>41882</v>
      </c>
      <c r="AV18" s="52" t="s">
        <v>218</v>
      </c>
      <c r="AW18" s="62">
        <v>7.9896771916329448E-2</v>
      </c>
      <c r="AX18" s="443">
        <v>1E-4</v>
      </c>
      <c r="AY18" s="64">
        <v>44742</v>
      </c>
      <c r="AZ18" s="52" t="s">
        <v>219</v>
      </c>
      <c r="BA18" s="62">
        <v>6.2180811979516797E-2</v>
      </c>
      <c r="BB18" s="443">
        <v>5160</v>
      </c>
      <c r="BC18" s="64">
        <v>42429</v>
      </c>
      <c r="BD18" s="52" t="s">
        <v>220</v>
      </c>
      <c r="BE18" s="62">
        <v>6.1423571711148976E-2</v>
      </c>
      <c r="BF18" s="443">
        <v>4125.5</v>
      </c>
      <c r="BG18" s="64">
        <v>41790</v>
      </c>
      <c r="BH18" s="52" t="s">
        <v>221</v>
      </c>
      <c r="BI18" s="62">
        <v>3.79200194098369E-2</v>
      </c>
      <c r="BJ18" s="443">
        <v>2061.3000000000002</v>
      </c>
      <c r="BK18" s="64">
        <v>41455</v>
      </c>
      <c r="BL18" s="65">
        <v>0.86788107502333778</v>
      </c>
      <c r="BM18" s="63">
        <v>3.621823487743435</v>
      </c>
      <c r="BN18" s="66">
        <v>0.11</v>
      </c>
      <c r="BO18" s="66">
        <v>0.15</v>
      </c>
      <c r="BP18" s="66">
        <v>0.1</v>
      </c>
      <c r="BQ18" s="66">
        <v>0.19</v>
      </c>
      <c r="BR18" s="66">
        <v>0.12</v>
      </c>
      <c r="BS18" s="66">
        <v>0.05</v>
      </c>
      <c r="BT18" s="66">
        <v>7.0000000000000007E-2</v>
      </c>
      <c r="BU18" s="66">
        <v>0.05</v>
      </c>
      <c r="BV18" s="66">
        <v>0.03</v>
      </c>
      <c r="BW18" s="66">
        <v>0.02</v>
      </c>
      <c r="BX18" s="66">
        <v>0.11</v>
      </c>
      <c r="BY18" s="67" t="s">
        <v>92</v>
      </c>
      <c r="BZ18" s="58">
        <v>16.169036869999999</v>
      </c>
      <c r="CA18" s="68"/>
      <c r="CB18" s="68"/>
      <c r="CC18" s="68"/>
    </row>
    <row r="19" spans="1:81" ht="60" x14ac:dyDescent="0.3">
      <c r="A19" s="42" t="s">
        <v>222</v>
      </c>
      <c r="B19" s="42" t="s">
        <v>76</v>
      </c>
      <c r="C19" s="42" t="s">
        <v>101</v>
      </c>
      <c r="D19" s="42" t="s">
        <v>78</v>
      </c>
      <c r="E19" s="42" t="s">
        <v>223</v>
      </c>
      <c r="F19" s="42" t="s">
        <v>169</v>
      </c>
      <c r="G19" s="42" t="s">
        <v>81</v>
      </c>
      <c r="H19" s="42" t="s">
        <v>104</v>
      </c>
      <c r="I19" s="43">
        <v>1</v>
      </c>
      <c r="J19" s="44" t="s">
        <v>83</v>
      </c>
      <c r="K19" s="44" t="s">
        <v>172</v>
      </c>
      <c r="L19" s="70" t="s">
        <v>224</v>
      </c>
      <c r="M19" s="69" t="s">
        <v>225</v>
      </c>
      <c r="N19" s="46">
        <v>3.5</v>
      </c>
      <c r="O19" s="47"/>
      <c r="P19" s="47"/>
      <c r="Q19" s="48">
        <v>2004</v>
      </c>
      <c r="R19" s="49">
        <v>0.4</v>
      </c>
      <c r="S19" s="50">
        <v>0.98842152400000005</v>
      </c>
      <c r="T19" s="49">
        <v>19.664000000000001</v>
      </c>
      <c r="U19" s="49">
        <v>19.664000000000001</v>
      </c>
      <c r="V19" s="51"/>
      <c r="W19" s="52">
        <v>2000</v>
      </c>
      <c r="X19" s="53"/>
      <c r="Y19" s="54">
        <v>1</v>
      </c>
      <c r="Z19" s="54" t="s">
        <v>83</v>
      </c>
      <c r="AA19" s="49"/>
      <c r="AB19" s="49"/>
      <c r="AC19" s="53" t="s">
        <v>83</v>
      </c>
      <c r="AD19" s="55">
        <v>113</v>
      </c>
      <c r="AE19" s="56">
        <v>37385</v>
      </c>
      <c r="AF19" s="47" t="s">
        <v>85</v>
      </c>
      <c r="AG19" s="57">
        <v>146.50900453999998</v>
      </c>
      <c r="AH19" s="58"/>
      <c r="AI19" s="56">
        <v>40543</v>
      </c>
      <c r="AJ19" s="57">
        <v>145</v>
      </c>
      <c r="AK19" s="58"/>
      <c r="AL19" s="59" t="s">
        <v>182</v>
      </c>
      <c r="AM19" s="59" t="s">
        <v>87</v>
      </c>
      <c r="AN19" s="60">
        <v>7.1300000000000002E-2</v>
      </c>
      <c r="AO19" s="60">
        <v>8.0042454788914558E-2</v>
      </c>
      <c r="AP19" s="60">
        <v>0.09</v>
      </c>
      <c r="AQ19" s="61">
        <v>-3.2678868603358134E-2</v>
      </c>
      <c r="AR19" s="52" t="s">
        <v>226</v>
      </c>
      <c r="AS19" s="62">
        <v>0.88811410266357516</v>
      </c>
      <c r="AT19" s="443">
        <v>17547</v>
      </c>
      <c r="AU19" s="64">
        <v>41729</v>
      </c>
      <c r="AV19" s="52" t="s">
        <v>227</v>
      </c>
      <c r="AW19" s="62">
        <v>0.10428896205183347</v>
      </c>
      <c r="AX19" s="443">
        <v>2037</v>
      </c>
      <c r="AY19" s="64">
        <v>42643</v>
      </c>
      <c r="AZ19" s="52" t="s">
        <v>228</v>
      </c>
      <c r="BA19" s="62">
        <v>5.091776160205343E-3</v>
      </c>
      <c r="BB19" s="443">
        <v>80</v>
      </c>
      <c r="BC19" s="64">
        <v>41729</v>
      </c>
      <c r="BD19" s="52" t="s">
        <v>229</v>
      </c>
      <c r="BE19" s="62">
        <v>1.3554139437244631E-3</v>
      </c>
      <c r="BF19" s="443">
        <v>0</v>
      </c>
      <c r="BG19" s="64" t="s">
        <v>83</v>
      </c>
      <c r="BH19" s="52" t="s">
        <v>230</v>
      </c>
      <c r="BI19" s="62">
        <v>1.1497451806615155E-3</v>
      </c>
      <c r="BJ19" s="443">
        <v>0</v>
      </c>
      <c r="BK19" s="64" t="s">
        <v>83</v>
      </c>
      <c r="BL19" s="65">
        <v>1</v>
      </c>
      <c r="BM19" s="63">
        <v>2.0130218954909074</v>
      </c>
      <c r="BN19" s="66">
        <v>0</v>
      </c>
      <c r="BO19" s="66">
        <v>0</v>
      </c>
      <c r="BP19" s="66">
        <v>0.9</v>
      </c>
      <c r="BQ19" s="66">
        <v>0</v>
      </c>
      <c r="BR19" s="66">
        <v>0</v>
      </c>
      <c r="BS19" s="66">
        <v>0.1</v>
      </c>
      <c r="BT19" s="66">
        <v>0</v>
      </c>
      <c r="BU19" s="66">
        <v>0</v>
      </c>
      <c r="BV19" s="66">
        <v>0</v>
      </c>
      <c r="BW19" s="66">
        <v>0</v>
      </c>
      <c r="BX19" s="66">
        <v>0</v>
      </c>
      <c r="BY19" s="67" t="s">
        <v>92</v>
      </c>
      <c r="BZ19" s="58">
        <v>11.290453960000001</v>
      </c>
      <c r="CA19" s="68"/>
      <c r="CB19" s="68"/>
      <c r="CC19" s="68"/>
    </row>
    <row r="20" spans="1:81" ht="60" x14ac:dyDescent="0.3">
      <c r="A20" s="42" t="s">
        <v>231</v>
      </c>
      <c r="B20" s="42" t="s">
        <v>76</v>
      </c>
      <c r="C20" s="42" t="s">
        <v>101</v>
      </c>
      <c r="D20" s="42" t="s">
        <v>78</v>
      </c>
      <c r="E20" s="42" t="s">
        <v>232</v>
      </c>
      <c r="F20" s="42" t="s">
        <v>169</v>
      </c>
      <c r="G20" s="42" t="s">
        <v>81</v>
      </c>
      <c r="H20" s="42" t="s">
        <v>104</v>
      </c>
      <c r="I20" s="43">
        <v>0.5</v>
      </c>
      <c r="J20" s="44" t="s">
        <v>233</v>
      </c>
      <c r="K20" s="44" t="s">
        <v>172</v>
      </c>
      <c r="L20" s="70" t="s">
        <v>234</v>
      </c>
      <c r="M20" s="70" t="s">
        <v>235</v>
      </c>
      <c r="N20" s="70" t="s">
        <v>236</v>
      </c>
      <c r="O20" s="47"/>
      <c r="P20" s="47"/>
      <c r="Q20" s="48">
        <v>1976</v>
      </c>
      <c r="R20" s="49">
        <v>0.6</v>
      </c>
      <c r="S20" s="50">
        <v>1.4826322859999999</v>
      </c>
      <c r="T20" s="49">
        <v>47.015100100000005</v>
      </c>
      <c r="U20" s="49">
        <v>23.507550050000003</v>
      </c>
      <c r="V20" s="51"/>
      <c r="W20" s="52">
        <v>1060</v>
      </c>
      <c r="X20" s="53"/>
      <c r="Y20" s="54">
        <v>2</v>
      </c>
      <c r="Z20" s="54" t="s">
        <v>83</v>
      </c>
      <c r="AA20" s="49"/>
      <c r="AB20" s="49"/>
      <c r="AC20" s="53" t="s">
        <v>83</v>
      </c>
      <c r="AD20" s="55">
        <v>497</v>
      </c>
      <c r="AE20" s="56">
        <v>36144</v>
      </c>
      <c r="AF20" s="47" t="s">
        <v>85</v>
      </c>
      <c r="AG20" s="57">
        <v>191.00000000000003</v>
      </c>
      <c r="AH20" s="58"/>
      <c r="AI20" s="56">
        <v>41090</v>
      </c>
      <c r="AJ20" s="57">
        <v>191</v>
      </c>
      <c r="AK20" s="58"/>
      <c r="AL20" s="59" t="s">
        <v>195</v>
      </c>
      <c r="AM20" s="59" t="s">
        <v>196</v>
      </c>
      <c r="AN20" s="60">
        <v>7.2400000000000006E-2</v>
      </c>
      <c r="AO20" s="60">
        <v>7.7645338969750302E-2</v>
      </c>
      <c r="AP20" s="60">
        <v>9.0800000000000006E-2</v>
      </c>
      <c r="AQ20" s="61">
        <v>3.4129061501655025E-2</v>
      </c>
      <c r="AR20" s="52" t="s">
        <v>237</v>
      </c>
      <c r="AS20" s="62">
        <v>0.19653893459000304</v>
      </c>
      <c r="AT20" s="443">
        <v>9474</v>
      </c>
      <c r="AU20" s="64">
        <v>42613</v>
      </c>
      <c r="AV20" s="52" t="s">
        <v>238</v>
      </c>
      <c r="AW20" s="62">
        <v>0.1779938245535044</v>
      </c>
      <c r="AX20" s="443">
        <v>9081.5</v>
      </c>
      <c r="AY20" s="64">
        <v>42400</v>
      </c>
      <c r="AZ20" s="52" t="s">
        <v>239</v>
      </c>
      <c r="BA20" s="62">
        <v>0.10591800144445933</v>
      </c>
      <c r="BB20" s="443">
        <v>6204.8</v>
      </c>
      <c r="BC20" s="64">
        <v>42338</v>
      </c>
      <c r="BD20" s="52" t="s">
        <v>240</v>
      </c>
      <c r="BE20" s="62">
        <v>0.10433040889475464</v>
      </c>
      <c r="BF20" s="443">
        <v>4372.2999999999993</v>
      </c>
      <c r="BG20" s="64">
        <v>41121</v>
      </c>
      <c r="BH20" s="52" t="s">
        <v>241</v>
      </c>
      <c r="BI20" s="62">
        <v>7.6255534034578812E-2</v>
      </c>
      <c r="BJ20" s="443">
        <v>4432.5</v>
      </c>
      <c r="BK20" s="64">
        <v>44469</v>
      </c>
      <c r="BL20" s="65">
        <v>1</v>
      </c>
      <c r="BM20" s="63">
        <v>3.6659615128573271</v>
      </c>
      <c r="BN20" s="66">
        <v>0.02</v>
      </c>
      <c r="BO20" s="66">
        <v>0.22</v>
      </c>
      <c r="BP20" s="66">
        <v>0</v>
      </c>
      <c r="BQ20" s="66">
        <v>0.08</v>
      </c>
      <c r="BR20" s="66">
        <v>0.3</v>
      </c>
      <c r="BS20" s="66">
        <v>0.22</v>
      </c>
      <c r="BT20" s="66">
        <v>0.03</v>
      </c>
      <c r="BU20" s="66">
        <v>0</v>
      </c>
      <c r="BV20" s="66">
        <v>0.01</v>
      </c>
      <c r="BW20" s="66">
        <v>0</v>
      </c>
      <c r="BX20" s="66">
        <v>0.12</v>
      </c>
      <c r="BY20" s="67" t="s">
        <v>92</v>
      </c>
      <c r="BZ20" s="58">
        <v>11.30377535</v>
      </c>
      <c r="CA20" s="68"/>
      <c r="CB20" s="68"/>
      <c r="CC20" s="68"/>
    </row>
    <row r="21" spans="1:81" ht="45" x14ac:dyDescent="0.3">
      <c r="A21" s="42" t="s">
        <v>242</v>
      </c>
      <c r="B21" s="42" t="s">
        <v>76</v>
      </c>
      <c r="C21" s="42" t="s">
        <v>101</v>
      </c>
      <c r="D21" s="42" t="s">
        <v>78</v>
      </c>
      <c r="E21" s="42" t="s">
        <v>243</v>
      </c>
      <c r="F21" s="42" t="s">
        <v>169</v>
      </c>
      <c r="G21" s="42" t="s">
        <v>81</v>
      </c>
      <c r="H21" s="42" t="s">
        <v>104</v>
      </c>
      <c r="I21" s="43">
        <v>1</v>
      </c>
      <c r="J21" s="44" t="s">
        <v>83</v>
      </c>
      <c r="K21" s="44" t="s">
        <v>172</v>
      </c>
      <c r="L21" s="70" t="s">
        <v>225</v>
      </c>
      <c r="M21" s="70" t="s">
        <v>119</v>
      </c>
      <c r="N21" s="70" t="s">
        <v>119</v>
      </c>
      <c r="O21" s="47"/>
      <c r="P21" s="47"/>
      <c r="Q21" s="48">
        <v>2002</v>
      </c>
      <c r="R21" s="49">
        <v>0.4</v>
      </c>
      <c r="S21" s="50">
        <v>0.98842152400000005</v>
      </c>
      <c r="T21" s="49">
        <v>18.047000000000004</v>
      </c>
      <c r="U21" s="49">
        <v>18.047000000000004</v>
      </c>
      <c r="V21" s="51"/>
      <c r="W21" s="52">
        <v>1577</v>
      </c>
      <c r="X21" s="53"/>
      <c r="Y21" s="54">
        <v>1</v>
      </c>
      <c r="Z21" s="54" t="s">
        <v>83</v>
      </c>
      <c r="AA21" s="49"/>
      <c r="AB21" s="49"/>
      <c r="AC21" s="53" t="s">
        <v>83</v>
      </c>
      <c r="AD21" s="55">
        <v>55</v>
      </c>
      <c r="AE21" s="56">
        <v>32021</v>
      </c>
      <c r="AF21" s="47" t="s">
        <v>85</v>
      </c>
      <c r="AG21" s="57">
        <v>133.96397509999997</v>
      </c>
      <c r="AH21" s="58"/>
      <c r="AI21" s="56">
        <v>40908</v>
      </c>
      <c r="AJ21" s="57">
        <v>133</v>
      </c>
      <c r="AK21" s="58"/>
      <c r="AL21" s="59" t="s">
        <v>182</v>
      </c>
      <c r="AM21" s="59" t="s">
        <v>87</v>
      </c>
      <c r="AN21" s="60">
        <v>7.2499999999999995E-2</v>
      </c>
      <c r="AO21" s="60">
        <v>7.9731648770614408E-2</v>
      </c>
      <c r="AP21" s="60">
        <v>0.09</v>
      </c>
      <c r="AQ21" s="61">
        <v>3.0839524923931209E-2</v>
      </c>
      <c r="AR21" s="52" t="s">
        <v>244</v>
      </c>
      <c r="AS21" s="62">
        <v>0.26954869261174336</v>
      </c>
      <c r="AT21" s="443">
        <v>4731</v>
      </c>
      <c r="AU21" s="64">
        <v>42490</v>
      </c>
      <c r="AV21" s="52" t="s">
        <v>245</v>
      </c>
      <c r="AW21" s="62">
        <v>0.18073129460327389</v>
      </c>
      <c r="AX21" s="443">
        <v>3159.8</v>
      </c>
      <c r="AY21" s="64">
        <v>43830</v>
      </c>
      <c r="AZ21" s="52" t="s">
        <v>246</v>
      </c>
      <c r="BA21" s="62">
        <v>0.15014833469523453</v>
      </c>
      <c r="BB21" s="443">
        <v>3024</v>
      </c>
      <c r="BC21" s="64">
        <v>42155</v>
      </c>
      <c r="BD21" s="52" t="s">
        <v>247</v>
      </c>
      <c r="BE21" s="62">
        <v>8.8236865991621366E-2</v>
      </c>
      <c r="BF21" s="443">
        <v>1577</v>
      </c>
      <c r="BG21" s="64">
        <v>41243</v>
      </c>
      <c r="BH21" s="52" t="s">
        <v>248</v>
      </c>
      <c r="BI21" s="62">
        <v>8.6887935100900704E-2</v>
      </c>
      <c r="BJ21" s="443">
        <v>1577</v>
      </c>
      <c r="BK21" s="64">
        <v>41243</v>
      </c>
      <c r="BL21" s="65">
        <v>1</v>
      </c>
      <c r="BM21" s="63">
        <v>3.5071670006303393</v>
      </c>
      <c r="BN21" s="66">
        <v>0.01</v>
      </c>
      <c r="BO21" s="66">
        <v>0.23</v>
      </c>
      <c r="BP21" s="66">
        <v>0.06</v>
      </c>
      <c r="BQ21" s="66">
        <v>0.15</v>
      </c>
      <c r="BR21" s="66">
        <v>0.27</v>
      </c>
      <c r="BS21" s="66">
        <v>0.1</v>
      </c>
      <c r="BT21" s="66">
        <v>0</v>
      </c>
      <c r="BU21" s="66">
        <v>0</v>
      </c>
      <c r="BV21" s="66">
        <v>0.18</v>
      </c>
      <c r="BW21" s="66">
        <v>0</v>
      </c>
      <c r="BX21" s="66">
        <v>0</v>
      </c>
      <c r="BY21" s="67" t="s">
        <v>92</v>
      </c>
      <c r="BZ21" s="58">
        <v>8.1471954100000001</v>
      </c>
      <c r="CA21" s="68"/>
      <c r="CB21" s="68"/>
      <c r="CC21" s="68"/>
    </row>
    <row r="22" spans="1:81" ht="60" x14ac:dyDescent="0.3">
      <c r="A22" s="42" t="s">
        <v>249</v>
      </c>
      <c r="B22" s="42" t="s">
        <v>76</v>
      </c>
      <c r="C22" s="42" t="s">
        <v>101</v>
      </c>
      <c r="D22" s="42" t="s">
        <v>78</v>
      </c>
      <c r="E22" s="42" t="s">
        <v>250</v>
      </c>
      <c r="F22" s="42" t="s">
        <v>169</v>
      </c>
      <c r="G22" s="42" t="s">
        <v>81</v>
      </c>
      <c r="H22" s="42" t="s">
        <v>104</v>
      </c>
      <c r="I22" s="43">
        <v>1</v>
      </c>
      <c r="J22" s="44" t="s">
        <v>83</v>
      </c>
      <c r="K22" s="44" t="s">
        <v>172</v>
      </c>
      <c r="L22" s="46">
        <v>5</v>
      </c>
      <c r="M22" s="45">
        <v>4.5</v>
      </c>
      <c r="N22" s="70" t="s">
        <v>194</v>
      </c>
      <c r="O22" s="47"/>
      <c r="P22" s="47"/>
      <c r="Q22" s="48">
        <v>1984</v>
      </c>
      <c r="R22" s="49">
        <v>0.2</v>
      </c>
      <c r="S22" s="50">
        <v>0.49421076200000003</v>
      </c>
      <c r="T22" s="49">
        <v>20.9785</v>
      </c>
      <c r="U22" s="49">
        <v>20.9785</v>
      </c>
      <c r="V22" s="51"/>
      <c r="W22" s="52">
        <v>1000</v>
      </c>
      <c r="X22" s="53"/>
      <c r="Y22" s="54">
        <v>1</v>
      </c>
      <c r="Z22" s="54" t="s">
        <v>83</v>
      </c>
      <c r="AA22" s="49"/>
      <c r="AB22" s="49"/>
      <c r="AC22" s="53" t="s">
        <v>83</v>
      </c>
      <c r="AD22" s="55">
        <v>103</v>
      </c>
      <c r="AE22" s="56">
        <v>36144</v>
      </c>
      <c r="AF22" s="47" t="s">
        <v>85</v>
      </c>
      <c r="AG22" s="57">
        <v>175.32567409999999</v>
      </c>
      <c r="AH22" s="58"/>
      <c r="AI22" s="56">
        <v>40908</v>
      </c>
      <c r="AJ22" s="57">
        <v>173.5</v>
      </c>
      <c r="AK22" s="58"/>
      <c r="AL22" s="59" t="s">
        <v>251</v>
      </c>
      <c r="AM22" s="59" t="s">
        <v>196</v>
      </c>
      <c r="AN22" s="60">
        <v>7.0000000000000007E-2</v>
      </c>
      <c r="AO22" s="60">
        <v>7.8381199212827976E-2</v>
      </c>
      <c r="AP22" s="60">
        <v>0.09</v>
      </c>
      <c r="AQ22" s="61">
        <v>2.6320041182568168E-2</v>
      </c>
      <c r="AR22" s="52" t="s">
        <v>252</v>
      </c>
      <c r="AS22" s="62">
        <v>0.46100214375983267</v>
      </c>
      <c r="AT22" s="443">
        <v>9083</v>
      </c>
      <c r="AU22" s="64">
        <v>45869</v>
      </c>
      <c r="AV22" s="52" t="s">
        <v>253</v>
      </c>
      <c r="AW22" s="62">
        <v>0.24673073583163863</v>
      </c>
      <c r="AX22" s="443">
        <v>5537</v>
      </c>
      <c r="AY22" s="64">
        <v>44012</v>
      </c>
      <c r="AZ22" s="52" t="s">
        <v>254</v>
      </c>
      <c r="BA22" s="62">
        <v>0.11438149926986589</v>
      </c>
      <c r="BB22" s="443">
        <v>2440.3000000000002</v>
      </c>
      <c r="BC22" s="64">
        <v>41578</v>
      </c>
      <c r="BD22" s="52" t="s">
        <v>161</v>
      </c>
      <c r="BE22" s="62">
        <v>8.1898941806995085E-2</v>
      </c>
      <c r="BF22" s="443">
        <v>2327</v>
      </c>
      <c r="BG22" s="64">
        <v>42582</v>
      </c>
      <c r="BH22" s="52" t="s">
        <v>255</v>
      </c>
      <c r="BI22" s="62">
        <v>3.2655983349933346E-2</v>
      </c>
      <c r="BJ22" s="443">
        <v>655</v>
      </c>
      <c r="BK22" s="64">
        <v>41790</v>
      </c>
      <c r="BL22" s="65">
        <v>1</v>
      </c>
      <c r="BM22" s="63">
        <v>6.9364344556635853</v>
      </c>
      <c r="BN22" s="66">
        <v>0</v>
      </c>
      <c r="BO22" s="66">
        <v>0.06</v>
      </c>
      <c r="BP22" s="66">
        <v>0.25</v>
      </c>
      <c r="BQ22" s="66">
        <v>0.03</v>
      </c>
      <c r="BR22" s="66">
        <v>0.03</v>
      </c>
      <c r="BS22" s="66">
        <v>0.1</v>
      </c>
      <c r="BT22" s="66">
        <v>0</v>
      </c>
      <c r="BU22" s="66">
        <v>0</v>
      </c>
      <c r="BV22" s="66">
        <v>0.2</v>
      </c>
      <c r="BW22" s="66">
        <v>0</v>
      </c>
      <c r="BX22" s="66">
        <v>0.33</v>
      </c>
      <c r="BY22" s="67" t="s">
        <v>92</v>
      </c>
      <c r="BZ22" s="58">
        <v>12.913782490000001</v>
      </c>
      <c r="CA22" s="68"/>
      <c r="CB22" s="68"/>
      <c r="CC22" s="68"/>
    </row>
    <row r="23" spans="1:81" ht="45" x14ac:dyDescent="0.3">
      <c r="A23" s="42" t="s">
        <v>256</v>
      </c>
      <c r="B23" s="42" t="s">
        <v>76</v>
      </c>
      <c r="C23" s="42" t="s">
        <v>101</v>
      </c>
      <c r="D23" s="42" t="s">
        <v>78</v>
      </c>
      <c r="E23" s="42" t="s">
        <v>257</v>
      </c>
      <c r="F23" s="42" t="s">
        <v>169</v>
      </c>
      <c r="G23" s="42" t="s">
        <v>81</v>
      </c>
      <c r="H23" s="42" t="s">
        <v>104</v>
      </c>
      <c r="I23" s="43">
        <v>1</v>
      </c>
      <c r="J23" s="44" t="s">
        <v>83</v>
      </c>
      <c r="K23" s="44" t="s">
        <v>172</v>
      </c>
      <c r="L23" s="46">
        <v>3.5</v>
      </c>
      <c r="M23" s="45">
        <v>2.5</v>
      </c>
      <c r="N23" s="69" t="s">
        <v>194</v>
      </c>
      <c r="O23" s="47"/>
      <c r="P23" s="47"/>
      <c r="Q23" s="48">
        <v>1978</v>
      </c>
      <c r="R23" s="49">
        <v>0.3</v>
      </c>
      <c r="S23" s="50">
        <v>0.74131614299999993</v>
      </c>
      <c r="T23" s="49">
        <v>30.092599999999997</v>
      </c>
      <c r="U23" s="49">
        <v>30.092599999999997</v>
      </c>
      <c r="V23" s="51"/>
      <c r="W23" s="52">
        <v>1000</v>
      </c>
      <c r="X23" s="53"/>
      <c r="Y23" s="54">
        <v>1</v>
      </c>
      <c r="Z23" s="54" t="s">
        <v>83</v>
      </c>
      <c r="AA23" s="49"/>
      <c r="AB23" s="49"/>
      <c r="AC23" s="53" t="s">
        <v>83</v>
      </c>
      <c r="AD23" s="55">
        <v>138</v>
      </c>
      <c r="AE23" s="56">
        <v>32021</v>
      </c>
      <c r="AF23" s="47" t="s">
        <v>85</v>
      </c>
      <c r="AG23" s="57">
        <v>217.69156993000001</v>
      </c>
      <c r="AH23" s="58"/>
      <c r="AI23" s="56">
        <v>40359</v>
      </c>
      <c r="AJ23" s="57">
        <v>192.7</v>
      </c>
      <c r="AK23" s="58"/>
      <c r="AL23" s="59" t="s">
        <v>195</v>
      </c>
      <c r="AM23" s="59" t="s">
        <v>196</v>
      </c>
      <c r="AN23" s="60">
        <v>7.2499999999999995E-2</v>
      </c>
      <c r="AO23" s="60">
        <v>7.7953501698104721E-2</v>
      </c>
      <c r="AP23" s="60">
        <v>0.09</v>
      </c>
      <c r="AQ23" s="61">
        <v>-3.0619186856161401E-3</v>
      </c>
      <c r="AR23" s="52" t="s">
        <v>88</v>
      </c>
      <c r="AS23" s="62">
        <v>0.14317499921071239</v>
      </c>
      <c r="AT23" s="443">
        <v>4986</v>
      </c>
      <c r="AU23" s="64">
        <v>44500</v>
      </c>
      <c r="AV23" s="52" t="s">
        <v>258</v>
      </c>
      <c r="AW23" s="62">
        <v>7.2486481906023983E-2</v>
      </c>
      <c r="AX23" s="443">
        <v>2488</v>
      </c>
      <c r="AY23" s="64">
        <v>44439</v>
      </c>
      <c r="AZ23" s="52" t="s">
        <v>259</v>
      </c>
      <c r="BA23" s="62">
        <v>6.8316499019916849E-2</v>
      </c>
      <c r="BB23" s="443">
        <v>1830.1</v>
      </c>
      <c r="BC23" s="64">
        <v>43220</v>
      </c>
      <c r="BD23" s="52" t="s">
        <v>260</v>
      </c>
      <c r="BE23" s="62">
        <v>4.128723301360622E-2</v>
      </c>
      <c r="BF23" s="443">
        <v>1054.3</v>
      </c>
      <c r="BG23" s="64">
        <v>43190</v>
      </c>
      <c r="BH23" s="52" t="s">
        <v>261</v>
      </c>
      <c r="BI23" s="62">
        <v>3.8471388177693008E-2</v>
      </c>
      <c r="BJ23" s="443">
        <v>1243</v>
      </c>
      <c r="BK23" s="64">
        <v>42643</v>
      </c>
      <c r="BL23" s="65">
        <v>0.99590929331463551</v>
      </c>
      <c r="BM23" s="63">
        <v>5.0938395114602812</v>
      </c>
      <c r="BN23" s="66">
        <v>0.02</v>
      </c>
      <c r="BO23" s="66">
        <v>0.06</v>
      </c>
      <c r="BP23" s="66">
        <v>0.08</v>
      </c>
      <c r="BQ23" s="66">
        <v>0.13</v>
      </c>
      <c r="BR23" s="66">
        <v>0.08</v>
      </c>
      <c r="BS23" s="66">
        <v>0.12</v>
      </c>
      <c r="BT23" s="66">
        <v>0.18</v>
      </c>
      <c r="BU23" s="66">
        <v>0.04</v>
      </c>
      <c r="BV23" s="66">
        <v>7.0000000000000007E-2</v>
      </c>
      <c r="BW23" s="66">
        <v>0</v>
      </c>
      <c r="BX23" s="66">
        <v>0.22</v>
      </c>
      <c r="BY23" s="67" t="s">
        <v>92</v>
      </c>
      <c r="BZ23" s="58">
        <v>11.94271651</v>
      </c>
      <c r="CA23" s="68"/>
      <c r="CB23" s="68"/>
      <c r="CC23" s="68"/>
    </row>
    <row r="24" spans="1:81" ht="60" x14ac:dyDescent="0.3">
      <c r="A24" s="42" t="s">
        <v>262</v>
      </c>
      <c r="B24" s="42" t="s">
        <v>76</v>
      </c>
      <c r="C24" s="42" t="s">
        <v>263</v>
      </c>
      <c r="D24" s="42" t="s">
        <v>78</v>
      </c>
      <c r="E24" s="42" t="s">
        <v>264</v>
      </c>
      <c r="F24" s="42" t="s">
        <v>265</v>
      </c>
      <c r="G24" s="42" t="s">
        <v>170</v>
      </c>
      <c r="H24" s="42" t="s">
        <v>104</v>
      </c>
      <c r="I24" s="43">
        <v>1</v>
      </c>
      <c r="J24" s="44" t="s">
        <v>83</v>
      </c>
      <c r="K24" s="44" t="s">
        <v>266</v>
      </c>
      <c r="L24" s="69"/>
      <c r="M24" s="69"/>
      <c r="N24" s="69"/>
      <c r="O24" s="47"/>
      <c r="P24" s="47"/>
      <c r="Q24" s="48">
        <v>2011</v>
      </c>
      <c r="R24" s="49">
        <v>0.4</v>
      </c>
      <c r="S24" s="50">
        <v>0.98842152400000005</v>
      </c>
      <c r="T24" s="49">
        <v>39.303000099999998</v>
      </c>
      <c r="U24" s="49">
        <v>39.303000099999998</v>
      </c>
      <c r="V24" s="51"/>
      <c r="W24" s="52" t="s">
        <v>267</v>
      </c>
      <c r="X24" s="53"/>
      <c r="Y24" s="54"/>
      <c r="Z24" s="54" t="s">
        <v>83</v>
      </c>
      <c r="AA24" s="49"/>
      <c r="AB24" s="49"/>
      <c r="AC24" s="53" t="s">
        <v>83</v>
      </c>
      <c r="AD24" s="55">
        <v>388</v>
      </c>
      <c r="AE24" s="56">
        <v>30956</v>
      </c>
      <c r="AF24" s="47" t="s">
        <v>85</v>
      </c>
      <c r="AG24" s="57">
        <v>375.5</v>
      </c>
      <c r="AH24" s="58"/>
      <c r="AI24" s="56">
        <v>41090</v>
      </c>
      <c r="AJ24" s="57">
        <v>375.5</v>
      </c>
      <c r="AK24" s="58"/>
      <c r="AL24" s="59" t="s">
        <v>268</v>
      </c>
      <c r="AM24" s="59" t="s">
        <v>196</v>
      </c>
      <c r="AN24" s="60">
        <v>7.0000000000000007E-2</v>
      </c>
      <c r="AO24" s="60">
        <v>6.8545105780418294E-2</v>
      </c>
      <c r="AP24" s="60">
        <v>9.2499999999999999E-2</v>
      </c>
      <c r="AQ24" s="61">
        <v>-8.0342877089082068E-2</v>
      </c>
      <c r="AR24" s="52" t="s">
        <v>269</v>
      </c>
      <c r="AS24" s="62">
        <v>0.71490763424674209</v>
      </c>
      <c r="AT24" s="443">
        <v>30992</v>
      </c>
      <c r="AU24" s="64">
        <v>44408</v>
      </c>
      <c r="AV24" s="52" t="s">
        <v>270</v>
      </c>
      <c r="AW24" s="62">
        <v>8.9918430499773688E-2</v>
      </c>
      <c r="AX24" s="443">
        <v>3813</v>
      </c>
      <c r="AY24" s="64">
        <v>43555</v>
      </c>
      <c r="AZ24" s="52" t="s">
        <v>271</v>
      </c>
      <c r="BA24" s="62">
        <v>6.0096514441495386E-2</v>
      </c>
      <c r="BB24" s="443">
        <v>2212</v>
      </c>
      <c r="BC24" s="64">
        <v>44439</v>
      </c>
      <c r="BD24" s="52" t="s">
        <v>152</v>
      </c>
      <c r="BE24" s="62">
        <v>5.1139844239945269E-2</v>
      </c>
      <c r="BF24" s="443">
        <v>1E-4</v>
      </c>
      <c r="BG24" s="64">
        <v>44742</v>
      </c>
      <c r="BH24" s="52" t="s">
        <v>272</v>
      </c>
      <c r="BI24" s="62">
        <v>3.6340382056845373E-2</v>
      </c>
      <c r="BJ24" s="443">
        <v>1513</v>
      </c>
      <c r="BK24" s="64">
        <v>44469</v>
      </c>
      <c r="BL24" s="65">
        <v>0.9938172658732991</v>
      </c>
      <c r="BM24" s="63">
        <v>8.7113851211517463</v>
      </c>
      <c r="BN24" s="66">
        <v>0.02</v>
      </c>
      <c r="BO24" s="66">
        <v>0</v>
      </c>
      <c r="BP24" s="66">
        <v>0</v>
      </c>
      <c r="BQ24" s="66">
        <v>0</v>
      </c>
      <c r="BR24" s="66">
        <v>0</v>
      </c>
      <c r="BS24" s="66">
        <v>0</v>
      </c>
      <c r="BT24" s="66">
        <v>0</v>
      </c>
      <c r="BU24" s="66">
        <v>0.1</v>
      </c>
      <c r="BV24" s="66">
        <v>0</v>
      </c>
      <c r="BW24" s="66">
        <v>0</v>
      </c>
      <c r="BX24" s="66">
        <v>0.88</v>
      </c>
      <c r="BY24" s="67" t="s">
        <v>92</v>
      </c>
      <c r="BZ24" s="58">
        <v>16.505857039999999</v>
      </c>
      <c r="CA24" s="68"/>
      <c r="CB24" s="68"/>
      <c r="CC24" s="68"/>
    </row>
    <row r="25" spans="1:81" ht="45" x14ac:dyDescent="0.3">
      <c r="A25" s="42" t="s">
        <v>273</v>
      </c>
      <c r="B25" s="42" t="s">
        <v>76</v>
      </c>
      <c r="C25" s="42" t="s">
        <v>274</v>
      </c>
      <c r="D25" s="42" t="s">
        <v>78</v>
      </c>
      <c r="E25" s="42" t="s">
        <v>275</v>
      </c>
      <c r="F25" s="42" t="s">
        <v>276</v>
      </c>
      <c r="G25" s="42" t="s">
        <v>95</v>
      </c>
      <c r="H25" s="42" t="s">
        <v>104</v>
      </c>
      <c r="I25" s="43">
        <v>1</v>
      </c>
      <c r="J25" s="44" t="s">
        <v>83</v>
      </c>
      <c r="K25" s="44" t="s">
        <v>277</v>
      </c>
      <c r="L25" s="70" t="s">
        <v>278</v>
      </c>
      <c r="M25" s="70" t="s">
        <v>279</v>
      </c>
      <c r="N25" s="70" t="s">
        <v>280</v>
      </c>
      <c r="O25" s="47"/>
      <c r="P25" s="47"/>
      <c r="Q25" s="48">
        <v>1920</v>
      </c>
      <c r="R25" s="49">
        <v>0.4</v>
      </c>
      <c r="S25" s="50">
        <v>0.98842152400000005</v>
      </c>
      <c r="T25" s="49">
        <v>8.8094000000000001</v>
      </c>
      <c r="U25" s="49">
        <v>8.8094000000000001</v>
      </c>
      <c r="V25" s="51"/>
      <c r="W25" s="52">
        <v>650</v>
      </c>
      <c r="X25" s="53"/>
      <c r="Y25" s="54">
        <v>2</v>
      </c>
      <c r="Z25" s="54" t="s">
        <v>83</v>
      </c>
      <c r="AA25" s="49"/>
      <c r="AB25" s="49"/>
      <c r="AC25" s="53" t="s">
        <v>83</v>
      </c>
      <c r="AD25" s="55">
        <v>0</v>
      </c>
      <c r="AE25" s="56">
        <v>36220</v>
      </c>
      <c r="AF25" s="47" t="s">
        <v>85</v>
      </c>
      <c r="AG25" s="57">
        <v>28.099999999999998</v>
      </c>
      <c r="AH25" s="58"/>
      <c r="AI25" s="56">
        <v>40724</v>
      </c>
      <c r="AJ25" s="57">
        <v>28.5</v>
      </c>
      <c r="AK25" s="58"/>
      <c r="AL25" s="59" t="s">
        <v>281</v>
      </c>
      <c r="AM25" s="59" t="s">
        <v>108</v>
      </c>
      <c r="AN25" s="60">
        <v>8.2500000000000004E-2</v>
      </c>
      <c r="AO25" s="60">
        <v>9.1995819667555254E-2</v>
      </c>
      <c r="AP25" s="60">
        <v>9.2499999999999999E-2</v>
      </c>
      <c r="AQ25" s="61">
        <v>6.2793519975038445E-2</v>
      </c>
      <c r="AR25" s="52" t="s">
        <v>282</v>
      </c>
      <c r="AS25" s="62">
        <v>0.12</v>
      </c>
      <c r="AT25" s="443">
        <v>1048.9000000000001</v>
      </c>
      <c r="AU25" s="64">
        <v>41333</v>
      </c>
      <c r="AV25" s="52" t="s">
        <v>283</v>
      </c>
      <c r="AW25" s="62">
        <v>8.3000000000000004E-2</v>
      </c>
      <c r="AX25" s="443">
        <v>708.2</v>
      </c>
      <c r="AY25" s="64">
        <v>41152</v>
      </c>
      <c r="AZ25" s="52" t="s">
        <v>284</v>
      </c>
      <c r="BA25" s="62">
        <v>7.4999999999999997E-2</v>
      </c>
      <c r="BB25" s="443">
        <v>341.9</v>
      </c>
      <c r="BC25" s="64">
        <v>41152</v>
      </c>
      <c r="BD25" s="52" t="s">
        <v>285</v>
      </c>
      <c r="BE25" s="62">
        <v>0.06</v>
      </c>
      <c r="BF25" s="443">
        <v>713.6</v>
      </c>
      <c r="BG25" s="64">
        <v>41121</v>
      </c>
      <c r="BH25" s="52" t="s">
        <v>286</v>
      </c>
      <c r="BI25" s="62">
        <v>5.7000000000000002E-2</v>
      </c>
      <c r="BJ25" s="443">
        <v>520.6</v>
      </c>
      <c r="BK25" s="64">
        <v>41305</v>
      </c>
      <c r="BL25" s="65">
        <v>0.98510813649025353</v>
      </c>
      <c r="BM25" s="63">
        <v>1.2351731393773422</v>
      </c>
      <c r="BN25" s="66">
        <v>0.01</v>
      </c>
      <c r="BO25" s="66">
        <v>0.52</v>
      </c>
      <c r="BP25" s="66">
        <v>0.24</v>
      </c>
      <c r="BQ25" s="66">
        <v>0.14000000000000001</v>
      </c>
      <c r="BR25" s="66">
        <v>0.09</v>
      </c>
      <c r="BS25" s="66">
        <v>0</v>
      </c>
      <c r="BT25" s="66">
        <v>0</v>
      </c>
      <c r="BU25" s="66">
        <v>0</v>
      </c>
      <c r="BV25" s="66">
        <v>0</v>
      </c>
      <c r="BW25" s="66">
        <v>0</v>
      </c>
      <c r="BX25" s="66">
        <v>0</v>
      </c>
      <c r="BY25" s="67" t="s">
        <v>92</v>
      </c>
      <c r="BZ25" s="58">
        <v>2.0722430799999998</v>
      </c>
      <c r="CA25" s="68"/>
      <c r="CB25" s="68"/>
      <c r="CC25" s="68"/>
    </row>
    <row r="26" spans="1:81" ht="45" x14ac:dyDescent="0.3">
      <c r="A26" s="42" t="s">
        <v>287</v>
      </c>
      <c r="B26" s="42" t="s">
        <v>76</v>
      </c>
      <c r="C26" s="42" t="s">
        <v>274</v>
      </c>
      <c r="D26" s="42" t="s">
        <v>78</v>
      </c>
      <c r="E26" s="42" t="s">
        <v>288</v>
      </c>
      <c r="F26" s="42" t="s">
        <v>276</v>
      </c>
      <c r="G26" s="42" t="s">
        <v>81</v>
      </c>
      <c r="H26" s="42" t="s">
        <v>104</v>
      </c>
      <c r="I26" s="43">
        <v>1</v>
      </c>
      <c r="J26" s="44" t="s">
        <v>83</v>
      </c>
      <c r="K26" s="44" t="s">
        <v>289</v>
      </c>
      <c r="L26" s="45">
        <v>3.5</v>
      </c>
      <c r="M26" s="45">
        <v>3.5</v>
      </c>
      <c r="N26" s="46">
        <v>3.5</v>
      </c>
      <c r="O26" s="47"/>
      <c r="P26" s="47"/>
      <c r="Q26" s="48">
        <v>1991</v>
      </c>
      <c r="R26" s="49">
        <v>0.3</v>
      </c>
      <c r="S26" s="50">
        <v>0.74131614299999993</v>
      </c>
      <c r="T26" s="49">
        <v>23.527999999999999</v>
      </c>
      <c r="U26" s="49">
        <v>23.527999999999999</v>
      </c>
      <c r="V26" s="51"/>
      <c r="W26" s="52">
        <v>1650</v>
      </c>
      <c r="X26" s="53"/>
      <c r="Y26" s="54">
        <v>1</v>
      </c>
      <c r="Z26" s="54" t="s">
        <v>83</v>
      </c>
      <c r="AA26" s="49"/>
      <c r="AB26" s="49"/>
      <c r="AC26" s="53" t="s">
        <v>83</v>
      </c>
      <c r="AD26" s="55">
        <v>91</v>
      </c>
      <c r="AE26" s="56">
        <v>34274</v>
      </c>
      <c r="AF26" s="47" t="s">
        <v>85</v>
      </c>
      <c r="AG26" s="57">
        <v>93.5</v>
      </c>
      <c r="AH26" s="58"/>
      <c r="AI26" s="56">
        <v>41090</v>
      </c>
      <c r="AJ26" s="57">
        <v>93.5</v>
      </c>
      <c r="AK26" s="58"/>
      <c r="AL26" s="59" t="s">
        <v>290</v>
      </c>
      <c r="AM26" s="59" t="s">
        <v>87</v>
      </c>
      <c r="AN26" s="60">
        <v>0.08</v>
      </c>
      <c r="AO26" s="60">
        <v>9.3233670883604583E-2</v>
      </c>
      <c r="AP26" s="60">
        <v>9.5000000000000001E-2</v>
      </c>
      <c r="AQ26" s="61">
        <v>-7.4576329019860671E-3</v>
      </c>
      <c r="AR26" s="52" t="s">
        <v>291</v>
      </c>
      <c r="AS26" s="62">
        <v>0.99210716611949923</v>
      </c>
      <c r="AT26" s="443">
        <v>23528</v>
      </c>
      <c r="AU26" s="64">
        <v>41455</v>
      </c>
      <c r="AV26" s="52" t="s">
        <v>292</v>
      </c>
      <c r="AW26" s="62">
        <v>3.5942860452933458E-3</v>
      </c>
      <c r="AX26" s="443">
        <v>0</v>
      </c>
      <c r="AY26" s="64" t="s">
        <v>83</v>
      </c>
      <c r="AZ26" s="52" t="s">
        <v>293</v>
      </c>
      <c r="BA26" s="62">
        <v>2.8304871736844249E-3</v>
      </c>
      <c r="BB26" s="443">
        <v>0</v>
      </c>
      <c r="BC26" s="64" t="s">
        <v>83</v>
      </c>
      <c r="BD26" s="52" t="s">
        <v>294</v>
      </c>
      <c r="BE26" s="62">
        <v>1.4680606615232864E-3</v>
      </c>
      <c r="BF26" s="443">
        <v>0</v>
      </c>
      <c r="BG26" s="64" t="s">
        <v>83</v>
      </c>
      <c r="BH26" s="52" t="s">
        <v>83</v>
      </c>
      <c r="BI26" s="62" t="s">
        <v>83</v>
      </c>
      <c r="BJ26" s="443" t="s">
        <v>83</v>
      </c>
      <c r="BK26" s="64" t="s">
        <v>83</v>
      </c>
      <c r="BL26" s="65">
        <v>1</v>
      </c>
      <c r="BM26" s="63">
        <v>1.0084882056668285</v>
      </c>
      <c r="BN26" s="66">
        <v>0</v>
      </c>
      <c r="BO26" s="66">
        <v>1</v>
      </c>
      <c r="BP26" s="66">
        <v>0</v>
      </c>
      <c r="BQ26" s="66">
        <v>0</v>
      </c>
      <c r="BR26" s="66">
        <v>0</v>
      </c>
      <c r="BS26" s="66">
        <v>0</v>
      </c>
      <c r="BT26" s="66">
        <v>0</v>
      </c>
      <c r="BU26" s="66">
        <v>0</v>
      </c>
      <c r="BV26" s="66">
        <v>0</v>
      </c>
      <c r="BW26" s="66">
        <v>0</v>
      </c>
      <c r="BX26" s="66">
        <v>0</v>
      </c>
      <c r="BY26" s="67" t="s">
        <v>92</v>
      </c>
      <c r="BZ26" s="58">
        <v>8.7273372200000008</v>
      </c>
      <c r="CA26" s="68"/>
      <c r="CB26" s="68"/>
      <c r="CC26" s="68"/>
    </row>
    <row r="27" spans="1:81" ht="60" x14ac:dyDescent="0.3">
      <c r="A27" s="42" t="s">
        <v>295</v>
      </c>
      <c r="B27" s="42" t="s">
        <v>76</v>
      </c>
      <c r="C27" s="42" t="s">
        <v>274</v>
      </c>
      <c r="D27" s="42" t="s">
        <v>78</v>
      </c>
      <c r="E27" s="42" t="s">
        <v>296</v>
      </c>
      <c r="F27" s="42" t="s">
        <v>276</v>
      </c>
      <c r="G27" s="42" t="s">
        <v>81</v>
      </c>
      <c r="H27" s="42" t="s">
        <v>104</v>
      </c>
      <c r="I27" s="43">
        <v>1</v>
      </c>
      <c r="J27" s="44" t="s">
        <v>83</v>
      </c>
      <c r="K27" s="44" t="s">
        <v>277</v>
      </c>
      <c r="L27" s="70" t="s">
        <v>297</v>
      </c>
      <c r="M27" s="70" t="s">
        <v>298</v>
      </c>
      <c r="N27" s="70" t="s">
        <v>299</v>
      </c>
      <c r="O27" s="47"/>
      <c r="P27" s="47"/>
      <c r="Q27" s="48">
        <v>1992</v>
      </c>
      <c r="R27" s="49">
        <v>2.1</v>
      </c>
      <c r="S27" s="50">
        <v>5.1892130009999997</v>
      </c>
      <c r="T27" s="49">
        <v>76.481680199999971</v>
      </c>
      <c r="U27" s="49">
        <v>76.481680199999971</v>
      </c>
      <c r="V27" s="51"/>
      <c r="W27" s="52">
        <v>1250</v>
      </c>
      <c r="X27" s="53"/>
      <c r="Y27" s="54">
        <v>3</v>
      </c>
      <c r="Z27" s="54" t="s">
        <v>83</v>
      </c>
      <c r="AA27" s="49"/>
      <c r="AB27" s="49"/>
      <c r="AC27" s="53" t="s">
        <v>83</v>
      </c>
      <c r="AD27" s="55">
        <v>1041</v>
      </c>
      <c r="AE27" s="56">
        <v>36767</v>
      </c>
      <c r="AF27" s="47" t="s">
        <v>85</v>
      </c>
      <c r="AG27" s="57">
        <v>418.35000000000008</v>
      </c>
      <c r="AH27" s="58"/>
      <c r="AI27" s="56">
        <v>41090</v>
      </c>
      <c r="AJ27" s="57">
        <v>418.35</v>
      </c>
      <c r="AK27" s="58"/>
      <c r="AL27" s="59" t="s">
        <v>300</v>
      </c>
      <c r="AM27" s="59" t="s">
        <v>98</v>
      </c>
      <c r="AN27" s="60">
        <v>7.7399999999999997E-2</v>
      </c>
      <c r="AO27" s="60">
        <v>8.1450929057155133E-2</v>
      </c>
      <c r="AP27" s="60">
        <v>9.3700000000000006E-2</v>
      </c>
      <c r="AQ27" s="61">
        <v>-3.1368007587349686E-2</v>
      </c>
      <c r="AR27" s="52" t="s">
        <v>301</v>
      </c>
      <c r="AS27" s="62">
        <v>0.57000893015167375</v>
      </c>
      <c r="AT27" s="443">
        <v>20642.150000000001</v>
      </c>
      <c r="AU27" s="64">
        <v>42369</v>
      </c>
      <c r="AV27" s="52" t="s">
        <v>302</v>
      </c>
      <c r="AW27" s="62">
        <v>6.015631808606689E-2</v>
      </c>
      <c r="AX27" s="443">
        <v>2196.4499999999998</v>
      </c>
      <c r="AY27" s="64">
        <v>42855</v>
      </c>
      <c r="AZ27" s="52" t="s">
        <v>303</v>
      </c>
      <c r="BA27" s="62">
        <v>5.1593348777733028E-2</v>
      </c>
      <c r="BB27" s="443">
        <v>1948.41</v>
      </c>
      <c r="BC27" s="64">
        <v>43159</v>
      </c>
      <c r="BD27" s="52" t="s">
        <v>304</v>
      </c>
      <c r="BE27" s="62">
        <v>4.5774504974562945E-2</v>
      </c>
      <c r="BF27" s="443">
        <v>1714.31</v>
      </c>
      <c r="BG27" s="64">
        <v>41820</v>
      </c>
      <c r="BH27" s="52" t="s">
        <v>305</v>
      </c>
      <c r="BI27" s="62">
        <v>3.7986409741381767E-2</v>
      </c>
      <c r="BJ27" s="443">
        <v>1309</v>
      </c>
      <c r="BK27" s="64">
        <v>42035</v>
      </c>
      <c r="BL27" s="65">
        <v>0.98023422084809275</v>
      </c>
      <c r="BM27" s="63">
        <v>4.8289713041468563</v>
      </c>
      <c r="BN27" s="66">
        <v>0.02</v>
      </c>
      <c r="BO27" s="66">
        <v>0.05</v>
      </c>
      <c r="BP27" s="66">
        <v>0.06</v>
      </c>
      <c r="BQ27" s="66">
        <v>0.04</v>
      </c>
      <c r="BR27" s="66">
        <v>0.35</v>
      </c>
      <c r="BS27" s="66">
        <v>0.1</v>
      </c>
      <c r="BT27" s="66">
        <v>0.04</v>
      </c>
      <c r="BU27" s="66">
        <v>0.18</v>
      </c>
      <c r="BV27" s="66">
        <v>0.01</v>
      </c>
      <c r="BW27" s="66">
        <v>0.03</v>
      </c>
      <c r="BX27" s="66">
        <v>0.12</v>
      </c>
      <c r="BY27" s="67" t="s">
        <v>92</v>
      </c>
      <c r="BZ27" s="58">
        <v>29.329098730000002</v>
      </c>
      <c r="CA27" s="68"/>
      <c r="CB27" s="68"/>
      <c r="CC27" s="68"/>
    </row>
    <row r="28" spans="1:81" ht="60" x14ac:dyDescent="0.3">
      <c r="A28" s="42" t="s">
        <v>306</v>
      </c>
      <c r="B28" s="42" t="s">
        <v>76</v>
      </c>
      <c r="C28" s="42" t="s">
        <v>307</v>
      </c>
      <c r="D28" s="42" t="s">
        <v>78</v>
      </c>
      <c r="E28" s="42" t="s">
        <v>308</v>
      </c>
      <c r="F28" s="42" t="s">
        <v>309</v>
      </c>
      <c r="G28" s="42" t="s">
        <v>170</v>
      </c>
      <c r="H28" s="42" t="s">
        <v>104</v>
      </c>
      <c r="I28" s="43">
        <v>1</v>
      </c>
      <c r="J28" s="44" t="s">
        <v>83</v>
      </c>
      <c r="K28" s="44" t="s">
        <v>310</v>
      </c>
      <c r="L28" s="46">
        <v>3.5</v>
      </c>
      <c r="M28" s="46">
        <v>3</v>
      </c>
      <c r="N28" s="46">
        <v>2.5</v>
      </c>
      <c r="O28" s="47"/>
      <c r="P28" s="47"/>
      <c r="Q28" s="48">
        <v>2003</v>
      </c>
      <c r="R28" s="49">
        <v>0.6</v>
      </c>
      <c r="S28" s="50">
        <v>1.4826322859999999</v>
      </c>
      <c r="T28" s="49">
        <v>47.263299999999994</v>
      </c>
      <c r="U28" s="49">
        <v>47.263299999999994</v>
      </c>
      <c r="V28" s="51"/>
      <c r="W28" s="52">
        <v>2000</v>
      </c>
      <c r="X28" s="53"/>
      <c r="Y28" s="54">
        <v>1</v>
      </c>
      <c r="Z28" s="54" t="s">
        <v>83</v>
      </c>
      <c r="AA28" s="49"/>
      <c r="AB28" s="49"/>
      <c r="AC28" s="53" t="s">
        <v>83</v>
      </c>
      <c r="AD28" s="55">
        <v>247</v>
      </c>
      <c r="AE28" s="56">
        <v>36921</v>
      </c>
      <c r="AF28" s="47" t="s">
        <v>85</v>
      </c>
      <c r="AG28" s="57">
        <v>460</v>
      </c>
      <c r="AH28" s="58"/>
      <c r="AI28" s="56">
        <v>41090</v>
      </c>
      <c r="AJ28" s="57">
        <v>460</v>
      </c>
      <c r="AK28" s="58"/>
      <c r="AL28" s="59" t="s">
        <v>311</v>
      </c>
      <c r="AM28" s="59" t="s">
        <v>160</v>
      </c>
      <c r="AN28" s="60">
        <v>7.7499999999999999E-2</v>
      </c>
      <c r="AO28" s="60">
        <v>6.9018277195932121E-2</v>
      </c>
      <c r="AP28" s="60">
        <v>9.5000000000000001E-2</v>
      </c>
      <c r="AQ28" s="61">
        <v>-0.17800279224811189</v>
      </c>
      <c r="AR28" s="52" t="s">
        <v>312</v>
      </c>
      <c r="AS28" s="62">
        <v>0.84610973665274003</v>
      </c>
      <c r="AT28" s="443">
        <v>39993.1</v>
      </c>
      <c r="AU28" s="64">
        <v>43434</v>
      </c>
      <c r="AV28" s="52" t="s">
        <v>313</v>
      </c>
      <c r="AW28" s="62">
        <v>7.8440097478864851E-2</v>
      </c>
      <c r="AX28" s="443">
        <v>4282.2000000000007</v>
      </c>
      <c r="AY28" s="64">
        <v>42185</v>
      </c>
      <c r="AZ28" s="52" t="s">
        <v>314</v>
      </c>
      <c r="BA28" s="62">
        <v>3.2249523671474524E-2</v>
      </c>
      <c r="BB28" s="443">
        <v>2141.3000000000002</v>
      </c>
      <c r="BC28" s="64">
        <v>41820</v>
      </c>
      <c r="BD28" s="52" t="s">
        <v>315</v>
      </c>
      <c r="BE28" s="62">
        <v>5.5832099079948577E-3</v>
      </c>
      <c r="BF28" s="443">
        <v>273.2</v>
      </c>
      <c r="BG28" s="64">
        <v>41912</v>
      </c>
      <c r="BH28" s="52" t="s">
        <v>316</v>
      </c>
      <c r="BI28" s="62">
        <v>3.6564168794072866E-3</v>
      </c>
      <c r="BJ28" s="443">
        <v>0</v>
      </c>
      <c r="BK28" s="64" t="s">
        <v>83</v>
      </c>
      <c r="BL28" s="65">
        <v>1</v>
      </c>
      <c r="BM28" s="63">
        <v>5.1361220118332396</v>
      </c>
      <c r="BN28" s="66">
        <v>0.01</v>
      </c>
      <c r="BO28" s="66">
        <v>0</v>
      </c>
      <c r="BP28" s="66">
        <v>0.18</v>
      </c>
      <c r="BQ28" s="66">
        <v>0.09</v>
      </c>
      <c r="BR28" s="66">
        <v>0</v>
      </c>
      <c r="BS28" s="66">
        <v>0</v>
      </c>
      <c r="BT28" s="66">
        <v>0</v>
      </c>
      <c r="BU28" s="66">
        <v>0.71</v>
      </c>
      <c r="BV28" s="66">
        <v>0</v>
      </c>
      <c r="BW28" s="66">
        <v>0</v>
      </c>
      <c r="BX28" s="66">
        <v>0.01</v>
      </c>
      <c r="BY28" s="67" t="s">
        <v>92</v>
      </c>
      <c r="BZ28" s="58">
        <v>31.360946989999999</v>
      </c>
      <c r="CA28" s="68"/>
      <c r="CB28" s="68"/>
      <c r="CC28" s="68"/>
    </row>
    <row r="29" spans="1:81" ht="45" x14ac:dyDescent="0.3">
      <c r="A29" s="42" t="s">
        <v>317</v>
      </c>
      <c r="B29" s="42" t="s">
        <v>76</v>
      </c>
      <c r="C29" s="42" t="s">
        <v>318</v>
      </c>
      <c r="D29" s="42" t="s">
        <v>319</v>
      </c>
      <c r="E29" s="42" t="s">
        <v>320</v>
      </c>
      <c r="F29" s="42" t="s">
        <v>321</v>
      </c>
      <c r="G29" s="42" t="s">
        <v>170</v>
      </c>
      <c r="H29" s="42" t="s">
        <v>104</v>
      </c>
      <c r="I29" s="43">
        <v>1</v>
      </c>
      <c r="J29" s="44" t="s">
        <v>83</v>
      </c>
      <c r="K29" s="44" t="s">
        <v>322</v>
      </c>
      <c r="L29" s="74"/>
      <c r="M29" s="74"/>
      <c r="N29" s="74"/>
      <c r="O29" s="47"/>
      <c r="P29" s="47"/>
      <c r="Q29" s="48">
        <v>2005</v>
      </c>
      <c r="R29" s="49">
        <v>0.5</v>
      </c>
      <c r="S29" s="50">
        <v>1.235526905</v>
      </c>
      <c r="T29" s="49">
        <v>19.580899999999996</v>
      </c>
      <c r="U29" s="49">
        <v>19.580899999999996</v>
      </c>
      <c r="V29" s="51"/>
      <c r="W29" s="52">
        <v>1300</v>
      </c>
      <c r="X29" s="53"/>
      <c r="Y29" s="54">
        <v>1</v>
      </c>
      <c r="Z29" s="54" t="s">
        <v>83</v>
      </c>
      <c r="AA29" s="49"/>
      <c r="AB29" s="49"/>
      <c r="AC29" s="53" t="s">
        <v>83</v>
      </c>
      <c r="AD29" s="55">
        <v>194</v>
      </c>
      <c r="AE29" s="56">
        <v>38596</v>
      </c>
      <c r="AF29" s="47" t="s">
        <v>85</v>
      </c>
      <c r="AG29" s="57">
        <v>96.523459840000001</v>
      </c>
      <c r="AH29" s="58">
        <v>123.270110561664</v>
      </c>
      <c r="AI29" s="56">
        <v>40359</v>
      </c>
      <c r="AJ29" s="57">
        <v>100.58578028345471</v>
      </c>
      <c r="AK29" s="58">
        <v>128.4581</v>
      </c>
      <c r="AL29" s="59" t="s">
        <v>323</v>
      </c>
      <c r="AM29" s="59" t="s">
        <v>196</v>
      </c>
      <c r="AN29" s="60">
        <v>8.5000000000000006E-2</v>
      </c>
      <c r="AO29" s="60">
        <v>8.3799999999999999E-2</v>
      </c>
      <c r="AP29" s="60">
        <v>0.1</v>
      </c>
      <c r="AQ29" s="61">
        <v>-0.18002880460873741</v>
      </c>
      <c r="AR29" s="52" t="s">
        <v>324</v>
      </c>
      <c r="AS29" s="62">
        <v>0.43005027657162104</v>
      </c>
      <c r="AT29" s="443">
        <v>9053.99</v>
      </c>
      <c r="AU29" s="64">
        <v>43008</v>
      </c>
      <c r="AV29" s="52" t="s">
        <v>325</v>
      </c>
      <c r="AW29" s="62">
        <v>0.28469217848890643</v>
      </c>
      <c r="AX29" s="443">
        <v>5216.7700000000004</v>
      </c>
      <c r="AY29" s="64">
        <v>41912</v>
      </c>
      <c r="AZ29" s="52" t="s">
        <v>326</v>
      </c>
      <c r="BA29" s="62">
        <v>0.25390615642701364</v>
      </c>
      <c r="BB29" s="443">
        <v>5204.1399999999994</v>
      </c>
      <c r="BC29" s="64">
        <v>42277</v>
      </c>
      <c r="BD29" s="52" t="s">
        <v>327</v>
      </c>
      <c r="BE29" s="62">
        <v>2.2131877557309172E-2</v>
      </c>
      <c r="BF29" s="443">
        <v>0</v>
      </c>
      <c r="BG29" s="64" t="s">
        <v>83</v>
      </c>
      <c r="BH29" s="52" t="s">
        <v>328</v>
      </c>
      <c r="BI29" s="62">
        <v>6.4131508721350294E-3</v>
      </c>
      <c r="BJ29" s="443">
        <v>1</v>
      </c>
      <c r="BK29" s="64">
        <v>43008</v>
      </c>
      <c r="BL29" s="65">
        <v>1</v>
      </c>
      <c r="BM29" s="63">
        <v>3.8132964387582824</v>
      </c>
      <c r="BN29" s="66">
        <v>0</v>
      </c>
      <c r="BO29" s="66">
        <v>0</v>
      </c>
      <c r="BP29" s="66">
        <v>0</v>
      </c>
      <c r="BQ29" s="66">
        <v>0.31</v>
      </c>
      <c r="BR29" s="66">
        <v>0.25</v>
      </c>
      <c r="BS29" s="66">
        <v>0</v>
      </c>
      <c r="BT29" s="66">
        <v>0.44</v>
      </c>
      <c r="BU29" s="66">
        <v>0</v>
      </c>
      <c r="BV29" s="66">
        <v>0</v>
      </c>
      <c r="BW29" s="66">
        <v>0</v>
      </c>
      <c r="BX29" s="66">
        <v>0</v>
      </c>
      <c r="BY29" s="67" t="s">
        <v>92</v>
      </c>
      <c r="BZ29" s="58">
        <v>7.6359394201543136</v>
      </c>
      <c r="CA29" s="68"/>
      <c r="CB29" s="68"/>
      <c r="CC29" s="68">
        <v>9.7976738699999988</v>
      </c>
    </row>
    <row r="30" spans="1:81" ht="45" x14ac:dyDescent="0.3">
      <c r="A30" s="42" t="s">
        <v>961</v>
      </c>
      <c r="B30" s="42" t="s">
        <v>329</v>
      </c>
      <c r="C30" s="42" t="s">
        <v>101</v>
      </c>
      <c r="D30" s="42" t="s">
        <v>78</v>
      </c>
      <c r="E30" s="42" t="s">
        <v>330</v>
      </c>
      <c r="F30" s="42" t="s">
        <v>169</v>
      </c>
      <c r="G30" s="42" t="s">
        <v>331</v>
      </c>
      <c r="H30" s="42" t="s">
        <v>104</v>
      </c>
      <c r="I30" s="43">
        <v>1</v>
      </c>
      <c r="J30" s="44" t="s">
        <v>83</v>
      </c>
      <c r="K30" s="44" t="s">
        <v>172</v>
      </c>
      <c r="L30" s="74"/>
      <c r="M30" s="74"/>
      <c r="N30" s="74"/>
      <c r="O30" s="47"/>
      <c r="P30" s="47"/>
      <c r="Q30" s="48">
        <v>1977</v>
      </c>
      <c r="R30" s="49" t="s">
        <v>83</v>
      </c>
      <c r="S30" s="50"/>
      <c r="T30" s="49"/>
      <c r="U30" s="49"/>
      <c r="V30" s="51"/>
      <c r="W30" s="52"/>
      <c r="X30" s="53"/>
      <c r="Y30" s="54">
        <v>1</v>
      </c>
      <c r="Z30" s="54" t="s">
        <v>83</v>
      </c>
      <c r="AA30" s="49"/>
      <c r="AB30" s="49"/>
      <c r="AC30" s="53" t="s">
        <v>83</v>
      </c>
      <c r="AD30" s="55">
        <v>785</v>
      </c>
      <c r="AE30" s="56">
        <v>32021</v>
      </c>
      <c r="AF30" s="47" t="s">
        <v>85</v>
      </c>
      <c r="AG30" s="57">
        <v>64</v>
      </c>
      <c r="AH30" s="58"/>
      <c r="AI30" s="56">
        <v>40908</v>
      </c>
      <c r="AJ30" s="57">
        <v>64</v>
      </c>
      <c r="AK30" s="75"/>
      <c r="AL30" s="76" t="s">
        <v>182</v>
      </c>
      <c r="AM30" s="52" t="s">
        <v>87</v>
      </c>
      <c r="AN30" s="60">
        <v>7.7499999999999999E-2</v>
      </c>
      <c r="AO30" s="60">
        <v>8.6721235872614169E-2</v>
      </c>
      <c r="AP30" s="60">
        <v>0.10375</v>
      </c>
      <c r="AQ30" s="61"/>
      <c r="AR30" s="52" t="s">
        <v>152</v>
      </c>
      <c r="AS30" s="62">
        <v>1</v>
      </c>
      <c r="AT30" s="443">
        <v>1E-4</v>
      </c>
      <c r="AU30" s="64">
        <v>44742</v>
      </c>
      <c r="AV30" s="52" t="s">
        <v>83</v>
      </c>
      <c r="AW30" s="62" t="s">
        <v>83</v>
      </c>
      <c r="AX30" s="443" t="s">
        <v>83</v>
      </c>
      <c r="AY30" s="64" t="s">
        <v>83</v>
      </c>
      <c r="AZ30" s="52" t="s">
        <v>83</v>
      </c>
      <c r="BA30" s="62" t="s">
        <v>83</v>
      </c>
      <c r="BB30" s="443" t="s">
        <v>83</v>
      </c>
      <c r="BC30" s="64" t="s">
        <v>83</v>
      </c>
      <c r="BD30" s="52" t="s">
        <v>83</v>
      </c>
      <c r="BE30" s="62" t="s">
        <v>83</v>
      </c>
      <c r="BF30" s="443" t="s">
        <v>83</v>
      </c>
      <c r="BG30" s="64" t="s">
        <v>83</v>
      </c>
      <c r="BH30" s="52" t="s">
        <v>83</v>
      </c>
      <c r="BI30" s="62" t="s">
        <v>83</v>
      </c>
      <c r="BJ30" s="443" t="s">
        <v>83</v>
      </c>
      <c r="BK30" s="64" t="s">
        <v>83</v>
      </c>
      <c r="BL30" s="65">
        <v>1</v>
      </c>
      <c r="BM30" s="63">
        <v>10</v>
      </c>
      <c r="BN30" s="66">
        <v>0</v>
      </c>
      <c r="BO30" s="66">
        <v>0</v>
      </c>
      <c r="BP30" s="66">
        <v>0</v>
      </c>
      <c r="BQ30" s="66">
        <v>0</v>
      </c>
      <c r="BR30" s="66">
        <v>0</v>
      </c>
      <c r="BS30" s="66">
        <v>0</v>
      </c>
      <c r="BT30" s="66">
        <v>0</v>
      </c>
      <c r="BU30" s="66">
        <v>0</v>
      </c>
      <c r="BV30" s="66">
        <v>0</v>
      </c>
      <c r="BW30" s="66">
        <v>0</v>
      </c>
      <c r="BX30" s="66">
        <v>1</v>
      </c>
      <c r="BY30" s="67" t="s">
        <v>92</v>
      </c>
      <c r="BZ30" s="58">
        <v>5.2039179400000002</v>
      </c>
      <c r="CA30" s="68"/>
      <c r="CB30" s="77"/>
      <c r="CC30" s="68"/>
    </row>
    <row r="31" spans="1:81" ht="60" x14ac:dyDescent="0.3">
      <c r="A31" s="42" t="s">
        <v>332</v>
      </c>
      <c r="B31" s="42" t="s">
        <v>329</v>
      </c>
      <c r="C31" s="42" t="s">
        <v>274</v>
      </c>
      <c r="D31" s="42" t="s">
        <v>78</v>
      </c>
      <c r="E31" s="42" t="s">
        <v>333</v>
      </c>
      <c r="F31" s="42" t="s">
        <v>276</v>
      </c>
      <c r="G31" s="42" t="s">
        <v>331</v>
      </c>
      <c r="H31" s="42" t="s">
        <v>104</v>
      </c>
      <c r="I31" s="43">
        <v>1</v>
      </c>
      <c r="J31" s="44" t="s">
        <v>83</v>
      </c>
      <c r="K31" s="44" t="s">
        <v>334</v>
      </c>
      <c r="L31" s="74"/>
      <c r="M31" s="74"/>
      <c r="N31" s="74"/>
      <c r="O31" s="47"/>
      <c r="P31" s="47"/>
      <c r="Q31" s="48">
        <v>1998</v>
      </c>
      <c r="R31" s="49" t="s">
        <v>83</v>
      </c>
      <c r="S31" s="50"/>
      <c r="T31" s="49"/>
      <c r="U31" s="49"/>
      <c r="V31" s="51"/>
      <c r="W31" s="52"/>
      <c r="X31" s="53"/>
      <c r="Y31" s="54">
        <v>1</v>
      </c>
      <c r="Z31" s="54" t="s">
        <v>83</v>
      </c>
      <c r="AA31" s="49"/>
      <c r="AB31" s="49"/>
      <c r="AC31" s="53" t="s">
        <v>83</v>
      </c>
      <c r="AD31" s="55">
        <v>539</v>
      </c>
      <c r="AE31" s="56">
        <v>35947</v>
      </c>
      <c r="AF31" s="47" t="s">
        <v>85</v>
      </c>
      <c r="AG31" s="57">
        <v>29.931516100000003</v>
      </c>
      <c r="AH31" s="58"/>
      <c r="AI31" s="56">
        <v>40724</v>
      </c>
      <c r="AJ31" s="57">
        <v>29.5</v>
      </c>
      <c r="AK31" s="58"/>
      <c r="AL31" s="59" t="s">
        <v>281</v>
      </c>
      <c r="AM31" s="59" t="s">
        <v>108</v>
      </c>
      <c r="AN31" s="60">
        <v>0.08</v>
      </c>
      <c r="AO31" s="60">
        <v>7.3521030111498589E-2</v>
      </c>
      <c r="AP31" s="60">
        <v>9.7500000000000003E-2</v>
      </c>
      <c r="AQ31" s="61"/>
      <c r="AR31" s="52" t="s">
        <v>152</v>
      </c>
      <c r="AS31" s="62">
        <v>0.62449979842157877</v>
      </c>
      <c r="AT31" s="443">
        <v>2.0000000000000001E-4</v>
      </c>
      <c r="AU31" s="64">
        <v>44742</v>
      </c>
      <c r="AV31" s="52" t="s">
        <v>335</v>
      </c>
      <c r="AW31" s="62">
        <v>0.33386061944703616</v>
      </c>
      <c r="AX31" s="443"/>
      <c r="AY31" s="64" t="s">
        <v>83</v>
      </c>
      <c r="AZ31" s="52" t="s">
        <v>336</v>
      </c>
      <c r="BA31" s="62">
        <v>2.9081234860726633E-2</v>
      </c>
      <c r="BB31" s="443"/>
      <c r="BC31" s="64" t="s">
        <v>83</v>
      </c>
      <c r="BD31" s="52" t="s">
        <v>229</v>
      </c>
      <c r="BE31" s="62">
        <v>1.2558347270658512E-2</v>
      </c>
      <c r="BF31" s="443"/>
      <c r="BG31" s="64" t="s">
        <v>83</v>
      </c>
      <c r="BH31" s="52" t="s">
        <v>83</v>
      </c>
      <c r="BI31" s="62" t="s">
        <v>83</v>
      </c>
      <c r="BJ31" s="443" t="s">
        <v>83</v>
      </c>
      <c r="BK31" s="64" t="s">
        <v>83</v>
      </c>
      <c r="BL31" s="65">
        <v>1</v>
      </c>
      <c r="BM31" s="63">
        <v>8.127880058719759</v>
      </c>
      <c r="BN31" s="66">
        <v>0</v>
      </c>
      <c r="BO31" s="66">
        <v>0</v>
      </c>
      <c r="BP31" s="66">
        <v>0.03</v>
      </c>
      <c r="BQ31" s="66">
        <v>0.01</v>
      </c>
      <c r="BR31" s="66">
        <v>0</v>
      </c>
      <c r="BS31" s="66">
        <v>0</v>
      </c>
      <c r="BT31" s="66">
        <v>0.33</v>
      </c>
      <c r="BU31" s="66">
        <v>0</v>
      </c>
      <c r="BV31" s="66">
        <v>0</v>
      </c>
      <c r="BW31" s="66">
        <v>0</v>
      </c>
      <c r="BX31" s="66">
        <v>0.63</v>
      </c>
      <c r="BY31" s="67" t="s">
        <v>92</v>
      </c>
      <c r="BZ31" s="58">
        <v>2.1645075</v>
      </c>
      <c r="CA31" s="68"/>
      <c r="CB31" s="68"/>
      <c r="CC31" s="68"/>
    </row>
    <row r="32" spans="1:81" ht="60" x14ac:dyDescent="0.3">
      <c r="A32" s="42" t="s">
        <v>337</v>
      </c>
      <c r="B32" s="42" t="s">
        <v>329</v>
      </c>
      <c r="C32" s="42" t="s">
        <v>274</v>
      </c>
      <c r="D32" s="42" t="s">
        <v>78</v>
      </c>
      <c r="E32" s="42" t="s">
        <v>338</v>
      </c>
      <c r="F32" s="42" t="s">
        <v>276</v>
      </c>
      <c r="G32" s="42" t="s">
        <v>331</v>
      </c>
      <c r="H32" s="42" t="s">
        <v>104</v>
      </c>
      <c r="I32" s="43">
        <v>1</v>
      </c>
      <c r="J32" s="44" t="s">
        <v>83</v>
      </c>
      <c r="K32" s="44" t="s">
        <v>334</v>
      </c>
      <c r="L32" s="74"/>
      <c r="M32" s="74"/>
      <c r="N32" s="74"/>
      <c r="O32" s="47"/>
      <c r="P32" s="47"/>
      <c r="Q32" s="48">
        <v>1998</v>
      </c>
      <c r="R32" s="49" t="s">
        <v>83</v>
      </c>
      <c r="S32" s="50"/>
      <c r="T32" s="49"/>
      <c r="U32" s="49"/>
      <c r="V32" s="51"/>
      <c r="W32" s="52"/>
      <c r="X32" s="53"/>
      <c r="Y32" s="54">
        <v>1</v>
      </c>
      <c r="Z32" s="54" t="s">
        <v>83</v>
      </c>
      <c r="AA32" s="49"/>
      <c r="AB32" s="49"/>
      <c r="AC32" s="53" t="s">
        <v>83</v>
      </c>
      <c r="AD32" s="55">
        <v>1071</v>
      </c>
      <c r="AE32" s="56">
        <v>36220</v>
      </c>
      <c r="AF32" s="47" t="s">
        <v>85</v>
      </c>
      <c r="AG32" s="57">
        <v>54</v>
      </c>
      <c r="AH32" s="58"/>
      <c r="AI32" s="56">
        <v>40724</v>
      </c>
      <c r="AJ32" s="57">
        <v>54</v>
      </c>
      <c r="AK32" s="58"/>
      <c r="AL32" s="76" t="s">
        <v>281</v>
      </c>
      <c r="AM32" s="52" t="s">
        <v>108</v>
      </c>
      <c r="AN32" s="60">
        <v>0.08</v>
      </c>
      <c r="AO32" s="60">
        <v>8.8176297295833331E-2</v>
      </c>
      <c r="AP32" s="60">
        <v>9.7500000000000003E-2</v>
      </c>
      <c r="AQ32" s="61"/>
      <c r="AR32" s="52" t="s">
        <v>152</v>
      </c>
      <c r="AS32" s="62">
        <v>1</v>
      </c>
      <c r="AT32" s="443">
        <v>1E-4</v>
      </c>
      <c r="AU32" s="64">
        <v>44742</v>
      </c>
      <c r="AV32" s="52" t="s">
        <v>83</v>
      </c>
      <c r="AW32" s="62" t="s">
        <v>83</v>
      </c>
      <c r="AX32" s="443" t="s">
        <v>83</v>
      </c>
      <c r="AY32" s="64" t="s">
        <v>83</v>
      </c>
      <c r="AZ32" s="52" t="s">
        <v>83</v>
      </c>
      <c r="BA32" s="62" t="s">
        <v>83</v>
      </c>
      <c r="BB32" s="443" t="s">
        <v>83</v>
      </c>
      <c r="BC32" s="64" t="s">
        <v>83</v>
      </c>
      <c r="BD32" s="52" t="s">
        <v>83</v>
      </c>
      <c r="BE32" s="62" t="s">
        <v>83</v>
      </c>
      <c r="BF32" s="443" t="s">
        <v>83</v>
      </c>
      <c r="BG32" s="64" t="s">
        <v>83</v>
      </c>
      <c r="BH32" s="52" t="s">
        <v>83</v>
      </c>
      <c r="BI32" s="62" t="s">
        <v>83</v>
      </c>
      <c r="BJ32" s="443" t="s">
        <v>83</v>
      </c>
      <c r="BK32" s="64" t="s">
        <v>83</v>
      </c>
      <c r="BL32" s="65">
        <v>1</v>
      </c>
      <c r="BM32" s="63">
        <v>10</v>
      </c>
      <c r="BN32" s="66">
        <v>0</v>
      </c>
      <c r="BO32" s="66">
        <v>0</v>
      </c>
      <c r="BP32" s="66">
        <v>0</v>
      </c>
      <c r="BQ32" s="66">
        <v>0</v>
      </c>
      <c r="BR32" s="66">
        <v>0</v>
      </c>
      <c r="BS32" s="66">
        <v>0</v>
      </c>
      <c r="BT32" s="66">
        <v>0</v>
      </c>
      <c r="BU32" s="66">
        <v>0</v>
      </c>
      <c r="BV32" s="66">
        <v>0</v>
      </c>
      <c r="BW32" s="66">
        <v>0</v>
      </c>
      <c r="BX32" s="66">
        <v>1</v>
      </c>
      <c r="BY32" s="67" t="s">
        <v>92</v>
      </c>
      <c r="BZ32" s="58">
        <v>4.6397145399999999</v>
      </c>
      <c r="CA32" s="68"/>
      <c r="CB32" s="68"/>
      <c r="CC32" s="68"/>
    </row>
    <row r="33" spans="1:81" ht="60" x14ac:dyDescent="0.3">
      <c r="A33" s="42" t="s">
        <v>339</v>
      </c>
      <c r="B33" s="42" t="s">
        <v>329</v>
      </c>
      <c r="C33" s="42" t="s">
        <v>274</v>
      </c>
      <c r="D33" s="42" t="s">
        <v>78</v>
      </c>
      <c r="E33" s="42" t="s">
        <v>340</v>
      </c>
      <c r="F33" s="42" t="s">
        <v>276</v>
      </c>
      <c r="G33" s="42" t="s">
        <v>331</v>
      </c>
      <c r="H33" s="42" t="s">
        <v>82</v>
      </c>
      <c r="I33" s="43">
        <v>1</v>
      </c>
      <c r="J33" s="44" t="s">
        <v>83</v>
      </c>
      <c r="K33" s="44" t="s">
        <v>341</v>
      </c>
      <c r="L33" s="74"/>
      <c r="M33" s="74"/>
      <c r="N33" s="74"/>
      <c r="O33" s="47"/>
      <c r="P33" s="47"/>
      <c r="Q33" s="48">
        <v>1965</v>
      </c>
      <c r="R33" s="49" t="s">
        <v>83</v>
      </c>
      <c r="S33" s="50"/>
      <c r="T33" s="49"/>
      <c r="U33" s="49"/>
      <c r="V33" s="51"/>
      <c r="W33" s="52"/>
      <c r="X33" s="53"/>
      <c r="Y33" s="54">
        <v>1</v>
      </c>
      <c r="Z33" s="54" t="s">
        <v>83</v>
      </c>
      <c r="AA33" s="49"/>
      <c r="AB33" s="49"/>
      <c r="AC33" s="53" t="s">
        <v>83</v>
      </c>
      <c r="AD33" s="55">
        <v>942</v>
      </c>
      <c r="AE33" s="56">
        <v>30987</v>
      </c>
      <c r="AF33" s="47" t="s">
        <v>85</v>
      </c>
      <c r="AG33" s="57">
        <v>39.25911</v>
      </c>
      <c r="AH33" s="58"/>
      <c r="AI33" s="56">
        <v>40724</v>
      </c>
      <c r="AJ33" s="57">
        <v>39.200000000000003</v>
      </c>
      <c r="AK33" s="58"/>
      <c r="AL33" s="59" t="s">
        <v>300</v>
      </c>
      <c r="AM33" s="59" t="s">
        <v>98</v>
      </c>
      <c r="AN33" s="60">
        <v>8.7499999999999994E-2</v>
      </c>
      <c r="AO33" s="60">
        <v>9.9150752258353722E-2</v>
      </c>
      <c r="AP33" s="60">
        <v>9.7500000000000003E-2</v>
      </c>
      <c r="AQ33" s="61"/>
      <c r="AR33" s="52" t="s">
        <v>152</v>
      </c>
      <c r="AS33" s="62">
        <v>0.99099999999999999</v>
      </c>
      <c r="AT33" s="443">
        <v>1E-4</v>
      </c>
      <c r="AU33" s="64">
        <v>44742</v>
      </c>
      <c r="AV33" s="52" t="s">
        <v>342</v>
      </c>
      <c r="AW33" s="62">
        <v>8.9999999999999993E-3</v>
      </c>
      <c r="AX33" s="443"/>
      <c r="AY33" s="64" t="s">
        <v>83</v>
      </c>
      <c r="AZ33" s="52" t="s">
        <v>83</v>
      </c>
      <c r="BA33" s="62" t="s">
        <v>83</v>
      </c>
      <c r="BB33" s="443" t="s">
        <v>83</v>
      </c>
      <c r="BC33" s="64" t="s">
        <v>83</v>
      </c>
      <c r="BD33" s="52" t="s">
        <v>83</v>
      </c>
      <c r="BE33" s="62" t="s">
        <v>83</v>
      </c>
      <c r="BF33" s="443" t="s">
        <v>83</v>
      </c>
      <c r="BG33" s="64" t="s">
        <v>83</v>
      </c>
      <c r="BH33" s="52" t="s">
        <v>83</v>
      </c>
      <c r="BI33" s="62" t="s">
        <v>83</v>
      </c>
      <c r="BJ33" s="443" t="s">
        <v>83</v>
      </c>
      <c r="BK33" s="64" t="s">
        <v>83</v>
      </c>
      <c r="BL33" s="65">
        <v>1</v>
      </c>
      <c r="BM33" s="63">
        <v>9.8333841986247936</v>
      </c>
      <c r="BN33" s="66">
        <v>0.01</v>
      </c>
      <c r="BO33" s="66">
        <v>0</v>
      </c>
      <c r="BP33" s="66">
        <v>0.01</v>
      </c>
      <c r="BQ33" s="66">
        <v>0</v>
      </c>
      <c r="BR33" s="66">
        <v>0</v>
      </c>
      <c r="BS33" s="66">
        <v>0</v>
      </c>
      <c r="BT33" s="66">
        <v>0</v>
      </c>
      <c r="BU33" s="66">
        <v>0</v>
      </c>
      <c r="BV33" s="66">
        <v>0</v>
      </c>
      <c r="BW33" s="66">
        <v>0</v>
      </c>
      <c r="BX33" s="66">
        <v>0.98</v>
      </c>
      <c r="BY33" s="67" t="s">
        <v>92</v>
      </c>
      <c r="BZ33" s="58">
        <v>3.8036594400000001</v>
      </c>
      <c r="CA33" s="68"/>
      <c r="CB33" s="68"/>
      <c r="CC33" s="68"/>
    </row>
    <row r="34" spans="1:81" ht="60" x14ac:dyDescent="0.3">
      <c r="A34" s="78" t="s">
        <v>343</v>
      </c>
      <c r="B34" s="78" t="s">
        <v>344</v>
      </c>
      <c r="C34" s="78" t="s">
        <v>101</v>
      </c>
      <c r="D34" s="78" t="s">
        <v>78</v>
      </c>
      <c r="E34" s="78" t="s">
        <v>345</v>
      </c>
      <c r="F34" s="78" t="s">
        <v>346</v>
      </c>
      <c r="G34" s="78" t="s">
        <v>347</v>
      </c>
      <c r="H34" s="78" t="s">
        <v>104</v>
      </c>
      <c r="I34" s="79">
        <v>1</v>
      </c>
      <c r="J34" s="80" t="s">
        <v>83</v>
      </c>
      <c r="K34" s="80" t="s">
        <v>348</v>
      </c>
      <c r="L34" s="81"/>
      <c r="M34" s="81"/>
      <c r="N34" s="81"/>
      <c r="O34" s="81"/>
      <c r="P34" s="81"/>
      <c r="Q34" s="82">
        <v>1999</v>
      </c>
      <c r="R34" s="83">
        <v>1.9</v>
      </c>
      <c r="S34" s="50">
        <v>4.6950022389999999</v>
      </c>
      <c r="T34" s="50">
        <v>9.6280000000000001</v>
      </c>
      <c r="U34" s="83">
        <v>9.6280000000000001</v>
      </c>
      <c r="V34" s="51"/>
      <c r="W34" s="84"/>
      <c r="X34" s="85">
        <v>0.50673684210526315</v>
      </c>
      <c r="Y34" s="86">
        <v>1</v>
      </c>
      <c r="Z34" s="86">
        <v>1</v>
      </c>
      <c r="AA34" s="83">
        <v>9.6280000000000001</v>
      </c>
      <c r="AB34" s="87"/>
      <c r="AC34" s="85">
        <v>6.0864146240132942E-2</v>
      </c>
      <c r="AD34" s="88">
        <v>54</v>
      </c>
      <c r="AE34" s="89">
        <v>35977</v>
      </c>
      <c r="AF34" s="81" t="s">
        <v>85</v>
      </c>
      <c r="AG34" s="90">
        <v>12.5</v>
      </c>
      <c r="AH34" s="91"/>
      <c r="AI34" s="56">
        <v>41090</v>
      </c>
      <c r="AJ34" s="57">
        <v>12.5</v>
      </c>
      <c r="AK34" s="91"/>
      <c r="AL34" s="59" t="s">
        <v>349</v>
      </c>
      <c r="AM34" s="59" t="s">
        <v>160</v>
      </c>
      <c r="AN34" s="60">
        <v>8.7499999999999994E-2</v>
      </c>
      <c r="AO34" s="71">
        <v>8.4396957001959774E-2</v>
      </c>
      <c r="AP34" s="60">
        <v>9.5000000000000001E-2</v>
      </c>
      <c r="AQ34" s="92">
        <v>1.2573936623752946E-2</v>
      </c>
      <c r="AR34" s="88" t="s">
        <v>350</v>
      </c>
      <c r="AS34" s="85">
        <v>1</v>
      </c>
      <c r="AT34" s="443">
        <v>9628</v>
      </c>
      <c r="AU34" s="93">
        <v>41851</v>
      </c>
      <c r="AV34" s="88" t="s">
        <v>83</v>
      </c>
      <c r="AW34" s="85" t="s">
        <v>83</v>
      </c>
      <c r="AX34" s="443" t="s">
        <v>83</v>
      </c>
      <c r="AY34" s="93" t="s">
        <v>83</v>
      </c>
      <c r="AZ34" s="88" t="s">
        <v>83</v>
      </c>
      <c r="BA34" s="85" t="s">
        <v>83</v>
      </c>
      <c r="BB34" s="443" t="s">
        <v>83</v>
      </c>
      <c r="BC34" s="93" t="s">
        <v>83</v>
      </c>
      <c r="BD34" s="88" t="s">
        <v>83</v>
      </c>
      <c r="BE34" s="85" t="s">
        <v>83</v>
      </c>
      <c r="BF34" s="443" t="s">
        <v>83</v>
      </c>
      <c r="BG34" s="93" t="s">
        <v>83</v>
      </c>
      <c r="BH34" s="88" t="s">
        <v>83</v>
      </c>
      <c r="BI34" s="85" t="s">
        <v>83</v>
      </c>
      <c r="BJ34" s="443" t="s">
        <v>83</v>
      </c>
      <c r="BK34" s="93" t="s">
        <v>83</v>
      </c>
      <c r="BL34" s="85">
        <v>1</v>
      </c>
      <c r="BM34" s="94">
        <v>2.0833333333333335</v>
      </c>
      <c r="BN34" s="66">
        <v>0</v>
      </c>
      <c r="BO34" s="66">
        <v>0</v>
      </c>
      <c r="BP34" s="66">
        <v>0</v>
      </c>
      <c r="BQ34" s="66">
        <v>1</v>
      </c>
      <c r="BR34" s="66">
        <v>0</v>
      </c>
      <c r="BS34" s="66">
        <v>0</v>
      </c>
      <c r="BT34" s="66">
        <v>0</v>
      </c>
      <c r="BU34" s="66">
        <v>0</v>
      </c>
      <c r="BV34" s="66">
        <v>0</v>
      </c>
      <c r="BW34" s="66">
        <v>0</v>
      </c>
      <c r="BX34" s="66">
        <v>0</v>
      </c>
      <c r="BY34" s="67" t="s">
        <v>92</v>
      </c>
      <c r="BZ34" s="91">
        <v>0.95176128999999998</v>
      </c>
      <c r="CA34" s="95"/>
      <c r="CB34" s="95"/>
      <c r="CC34" s="95"/>
    </row>
    <row r="35" spans="1:81" ht="60" x14ac:dyDescent="0.3">
      <c r="A35" s="78" t="s">
        <v>351</v>
      </c>
      <c r="B35" s="78" t="s">
        <v>344</v>
      </c>
      <c r="C35" s="78" t="s">
        <v>101</v>
      </c>
      <c r="D35" s="78" t="s">
        <v>78</v>
      </c>
      <c r="E35" s="78" t="s">
        <v>352</v>
      </c>
      <c r="F35" s="78" t="s">
        <v>353</v>
      </c>
      <c r="G35" s="78" t="s">
        <v>129</v>
      </c>
      <c r="H35" s="78" t="s">
        <v>104</v>
      </c>
      <c r="I35" s="79">
        <v>1</v>
      </c>
      <c r="J35" s="80" t="s">
        <v>83</v>
      </c>
      <c r="K35" s="80" t="s">
        <v>354</v>
      </c>
      <c r="L35" s="81"/>
      <c r="M35" s="81"/>
      <c r="N35" s="81"/>
      <c r="O35" s="81"/>
      <c r="P35" s="81"/>
      <c r="Q35" s="82">
        <v>1989</v>
      </c>
      <c r="R35" s="83">
        <v>3.5</v>
      </c>
      <c r="S35" s="50">
        <v>8.6486883349999992</v>
      </c>
      <c r="T35" s="50">
        <v>25.873200000000001</v>
      </c>
      <c r="U35" s="83">
        <v>25.873200000000001</v>
      </c>
      <c r="V35" s="51"/>
      <c r="W35" s="84"/>
      <c r="X35" s="85">
        <v>0.73923428571428573</v>
      </c>
      <c r="Y35" s="86">
        <v>2</v>
      </c>
      <c r="Z35" s="86">
        <v>15</v>
      </c>
      <c r="AA35" s="83">
        <v>1.72488</v>
      </c>
      <c r="AB35" s="87"/>
      <c r="AC35" s="85">
        <v>0.42627119954238363</v>
      </c>
      <c r="AD35" s="88">
        <v>466</v>
      </c>
      <c r="AE35" s="89">
        <v>35674</v>
      </c>
      <c r="AF35" s="81" t="s">
        <v>85</v>
      </c>
      <c r="AG35" s="90">
        <v>37.52225</v>
      </c>
      <c r="AH35" s="91"/>
      <c r="AI35" s="56">
        <v>40908</v>
      </c>
      <c r="AJ35" s="57">
        <v>37.5</v>
      </c>
      <c r="AK35" s="91"/>
      <c r="AL35" s="59" t="s">
        <v>120</v>
      </c>
      <c r="AM35" s="59" t="s">
        <v>121</v>
      </c>
      <c r="AN35" s="96">
        <v>0.09</v>
      </c>
      <c r="AO35" s="71">
        <v>8.0973913120225144E-2</v>
      </c>
      <c r="AP35" s="97">
        <v>9.5000000000000001E-2</v>
      </c>
      <c r="AQ35" s="92">
        <v>0.14330652517204889</v>
      </c>
      <c r="AR35" s="88" t="s">
        <v>355</v>
      </c>
      <c r="AS35" s="85">
        <v>0.26706054049807437</v>
      </c>
      <c r="AT35" s="443">
        <v>5575</v>
      </c>
      <c r="AU35" s="93">
        <v>41639</v>
      </c>
      <c r="AV35" s="88" t="s">
        <v>356</v>
      </c>
      <c r="AW35" s="85">
        <v>0.16221594478852738</v>
      </c>
      <c r="AX35" s="443">
        <v>3876.5</v>
      </c>
      <c r="AY35" s="93">
        <v>41152</v>
      </c>
      <c r="AZ35" s="88" t="s">
        <v>357</v>
      </c>
      <c r="BA35" s="85">
        <v>0.1467343267378127</v>
      </c>
      <c r="BB35" s="443">
        <v>4046</v>
      </c>
      <c r="BC35" s="93">
        <v>41274</v>
      </c>
      <c r="BD35" s="88" t="s">
        <v>358</v>
      </c>
      <c r="BE35" s="85">
        <v>9.8296967838010993E-2</v>
      </c>
      <c r="BF35" s="443">
        <v>2242</v>
      </c>
      <c r="BG35" s="93">
        <v>41364</v>
      </c>
      <c r="BH35" s="88" t="s">
        <v>359</v>
      </c>
      <c r="BI35" s="85">
        <v>8.5072549859981819E-2</v>
      </c>
      <c r="BJ35" s="443">
        <v>2172</v>
      </c>
      <c r="BK35" s="93">
        <v>42338</v>
      </c>
      <c r="BL35" s="85">
        <v>0.91160737751804954</v>
      </c>
      <c r="BM35" s="94">
        <v>1.2739188787626941</v>
      </c>
      <c r="BN35" s="66">
        <v>7.0000000000000007E-2</v>
      </c>
      <c r="BO35" s="66">
        <v>0.52</v>
      </c>
      <c r="BP35" s="66">
        <v>0.25</v>
      </c>
      <c r="BQ35" s="66">
        <v>0</v>
      </c>
      <c r="BR35" s="66">
        <v>0.08</v>
      </c>
      <c r="BS35" s="66">
        <v>0</v>
      </c>
      <c r="BT35" s="66">
        <v>0.08</v>
      </c>
      <c r="BU35" s="66">
        <v>0</v>
      </c>
      <c r="BV35" s="66">
        <v>0</v>
      </c>
      <c r="BW35" s="66">
        <v>0</v>
      </c>
      <c r="BX35" s="66">
        <v>0</v>
      </c>
      <c r="BY35" s="67" t="s">
        <v>92</v>
      </c>
      <c r="BZ35" s="91">
        <v>2.8388754500000002</v>
      </c>
      <c r="CA35" s="95"/>
      <c r="CB35" s="95"/>
      <c r="CC35" s="95"/>
    </row>
    <row r="36" spans="1:81" ht="75" x14ac:dyDescent="0.3">
      <c r="A36" s="78" t="s">
        <v>360</v>
      </c>
      <c r="B36" s="78" t="s">
        <v>344</v>
      </c>
      <c r="C36" s="78" t="s">
        <v>101</v>
      </c>
      <c r="D36" s="78" t="s">
        <v>78</v>
      </c>
      <c r="E36" s="78" t="s">
        <v>361</v>
      </c>
      <c r="F36" s="78" t="s">
        <v>346</v>
      </c>
      <c r="G36" s="78" t="s">
        <v>362</v>
      </c>
      <c r="H36" s="78" t="s">
        <v>104</v>
      </c>
      <c r="I36" s="79">
        <v>1</v>
      </c>
      <c r="J36" s="80" t="s">
        <v>83</v>
      </c>
      <c r="K36" s="80" t="s">
        <v>363</v>
      </c>
      <c r="L36" s="81"/>
      <c r="M36" s="81"/>
      <c r="N36" s="81"/>
      <c r="O36" s="81"/>
      <c r="P36" s="81"/>
      <c r="Q36" s="82">
        <v>1995</v>
      </c>
      <c r="R36" s="83">
        <v>5.2</v>
      </c>
      <c r="S36" s="50">
        <v>12.849479812</v>
      </c>
      <c r="T36" s="50">
        <v>13.422000000000001</v>
      </c>
      <c r="U36" s="83">
        <v>13.422000000000001</v>
      </c>
      <c r="V36" s="51"/>
      <c r="W36" s="84"/>
      <c r="X36" s="85">
        <v>0.25811538461538464</v>
      </c>
      <c r="Y36" s="86">
        <v>1</v>
      </c>
      <c r="Z36" s="86">
        <v>1</v>
      </c>
      <c r="AA36" s="83">
        <v>13.422000000000001</v>
      </c>
      <c r="AB36" s="87"/>
      <c r="AC36" s="85">
        <v>9.9985099091044555E-2</v>
      </c>
      <c r="AD36" s="88">
        <v>163</v>
      </c>
      <c r="AE36" s="89">
        <v>37591</v>
      </c>
      <c r="AF36" s="81" t="s">
        <v>85</v>
      </c>
      <c r="AG36" s="90">
        <v>52</v>
      </c>
      <c r="AH36" s="91"/>
      <c r="AI36" s="56">
        <v>41090</v>
      </c>
      <c r="AJ36" s="57">
        <v>52</v>
      </c>
      <c r="AK36" s="91"/>
      <c r="AL36" s="59" t="s">
        <v>349</v>
      </c>
      <c r="AM36" s="59" t="s">
        <v>160</v>
      </c>
      <c r="AN36" s="96">
        <v>8.5000000000000006E-2</v>
      </c>
      <c r="AO36" s="71">
        <v>8.77057388460072E-2</v>
      </c>
      <c r="AP36" s="96">
        <v>9.5000000000000001E-2</v>
      </c>
      <c r="AQ36" s="92">
        <v>-4.9636166997230058E-3</v>
      </c>
      <c r="AR36" s="88" t="s">
        <v>364</v>
      </c>
      <c r="AS36" s="85">
        <v>1</v>
      </c>
      <c r="AT36" s="443">
        <v>13422</v>
      </c>
      <c r="AU36" s="93">
        <v>43404</v>
      </c>
      <c r="AV36" s="88" t="s">
        <v>83</v>
      </c>
      <c r="AW36" s="85" t="s">
        <v>83</v>
      </c>
      <c r="AX36" s="443" t="s">
        <v>83</v>
      </c>
      <c r="AY36" s="93" t="s">
        <v>83</v>
      </c>
      <c r="AZ36" s="88" t="s">
        <v>83</v>
      </c>
      <c r="BA36" s="85" t="s">
        <v>83</v>
      </c>
      <c r="BB36" s="443" t="s">
        <v>83</v>
      </c>
      <c r="BC36" s="93" t="s">
        <v>83</v>
      </c>
      <c r="BD36" s="88" t="s">
        <v>83</v>
      </c>
      <c r="BE36" s="85" t="s">
        <v>83</v>
      </c>
      <c r="BF36" s="443" t="s">
        <v>83</v>
      </c>
      <c r="BG36" s="93" t="s">
        <v>83</v>
      </c>
      <c r="BH36" s="88" t="s">
        <v>83</v>
      </c>
      <c r="BI36" s="85" t="s">
        <v>83</v>
      </c>
      <c r="BJ36" s="443" t="s">
        <v>83</v>
      </c>
      <c r="BK36" s="93" t="s">
        <v>83</v>
      </c>
      <c r="BL36" s="85">
        <v>1</v>
      </c>
      <c r="BM36" s="94">
        <v>6.333333333333333</v>
      </c>
      <c r="BN36" s="66">
        <v>0</v>
      </c>
      <c r="BO36" s="66">
        <v>0</v>
      </c>
      <c r="BP36" s="66">
        <v>0</v>
      </c>
      <c r="BQ36" s="66">
        <v>0</v>
      </c>
      <c r="BR36" s="66">
        <v>0</v>
      </c>
      <c r="BS36" s="66">
        <v>0</v>
      </c>
      <c r="BT36" s="66">
        <v>0</v>
      </c>
      <c r="BU36" s="66">
        <v>1</v>
      </c>
      <c r="BV36" s="66">
        <v>0</v>
      </c>
      <c r="BW36" s="66">
        <v>0</v>
      </c>
      <c r="BX36" s="66">
        <v>0</v>
      </c>
      <c r="BY36" s="67" t="s">
        <v>92</v>
      </c>
      <c r="BZ36" s="91">
        <v>4.2519927699999993</v>
      </c>
      <c r="CA36" s="95"/>
      <c r="CB36" s="95"/>
      <c r="CC36" s="95"/>
    </row>
    <row r="37" spans="1:81" ht="45" x14ac:dyDescent="0.3">
      <c r="A37" s="78" t="s">
        <v>365</v>
      </c>
      <c r="B37" s="78" t="s">
        <v>344</v>
      </c>
      <c r="C37" s="78" t="s">
        <v>101</v>
      </c>
      <c r="D37" s="78" t="s">
        <v>78</v>
      </c>
      <c r="E37" s="78" t="s">
        <v>366</v>
      </c>
      <c r="F37" s="78" t="s">
        <v>367</v>
      </c>
      <c r="G37" s="78" t="s">
        <v>129</v>
      </c>
      <c r="H37" s="78" t="s">
        <v>104</v>
      </c>
      <c r="I37" s="79">
        <v>1</v>
      </c>
      <c r="J37" s="80" t="s">
        <v>83</v>
      </c>
      <c r="K37" s="80" t="s">
        <v>130</v>
      </c>
      <c r="L37" s="81"/>
      <c r="M37" s="81"/>
      <c r="N37" s="81"/>
      <c r="O37" s="81"/>
      <c r="P37" s="81"/>
      <c r="Q37" s="82">
        <v>1992</v>
      </c>
      <c r="R37" s="83">
        <v>2.6</v>
      </c>
      <c r="S37" s="50">
        <v>6.4247399060000001</v>
      </c>
      <c r="T37" s="50">
        <v>12.650799999999998</v>
      </c>
      <c r="U37" s="83">
        <v>12.650799999999998</v>
      </c>
      <c r="V37" s="51"/>
      <c r="W37" s="84"/>
      <c r="X37" s="85">
        <v>0.4865692307692307</v>
      </c>
      <c r="Y37" s="86">
        <v>1</v>
      </c>
      <c r="Z37" s="86">
        <v>2</v>
      </c>
      <c r="AA37" s="83">
        <v>6.3253999999999992</v>
      </c>
      <c r="AB37" s="87"/>
      <c r="AC37" s="85">
        <v>0.48249913048977144</v>
      </c>
      <c r="AD37" s="88">
        <v>300</v>
      </c>
      <c r="AE37" s="89">
        <v>36130</v>
      </c>
      <c r="AF37" s="81" t="s">
        <v>85</v>
      </c>
      <c r="AG37" s="90">
        <v>16.3</v>
      </c>
      <c r="AH37" s="91"/>
      <c r="AI37" s="56">
        <v>41090</v>
      </c>
      <c r="AJ37" s="57">
        <v>16.25</v>
      </c>
      <c r="AK37" s="91"/>
      <c r="AL37" s="59" t="s">
        <v>368</v>
      </c>
      <c r="AM37" s="59" t="s">
        <v>87</v>
      </c>
      <c r="AN37" s="96">
        <v>0.1</v>
      </c>
      <c r="AO37" s="71">
        <v>2.0748551092477672E-2</v>
      </c>
      <c r="AP37" s="96">
        <v>9.7500000000000003E-2</v>
      </c>
      <c r="AQ37" s="92">
        <v>1.4304833674962047E-2</v>
      </c>
      <c r="AR37" s="88" t="s">
        <v>369</v>
      </c>
      <c r="AS37" s="85">
        <v>1</v>
      </c>
      <c r="AT37" s="443">
        <v>5240.8</v>
      </c>
      <c r="AU37" s="93">
        <v>42004</v>
      </c>
      <c r="AV37" s="88" t="s">
        <v>83</v>
      </c>
      <c r="AW37" s="85" t="s">
        <v>83</v>
      </c>
      <c r="AX37" s="443" t="s">
        <v>83</v>
      </c>
      <c r="AY37" s="93" t="s">
        <v>83</v>
      </c>
      <c r="AZ37" s="88" t="s">
        <v>83</v>
      </c>
      <c r="BA37" s="85" t="s">
        <v>83</v>
      </c>
      <c r="BB37" s="443" t="s">
        <v>83</v>
      </c>
      <c r="BC37" s="93" t="s">
        <v>83</v>
      </c>
      <c r="BD37" s="88" t="s">
        <v>83</v>
      </c>
      <c r="BE37" s="85" t="s">
        <v>83</v>
      </c>
      <c r="BF37" s="443" t="s">
        <v>83</v>
      </c>
      <c r="BG37" s="93" t="s">
        <v>83</v>
      </c>
      <c r="BH37" s="88" t="s">
        <v>83</v>
      </c>
      <c r="BI37" s="85" t="s">
        <v>83</v>
      </c>
      <c r="BJ37" s="443" t="s">
        <v>83</v>
      </c>
      <c r="BK37" s="93" t="s">
        <v>83</v>
      </c>
      <c r="BL37" s="85">
        <v>0.41426629145982863</v>
      </c>
      <c r="BM37" s="94">
        <v>0.76547329546325094</v>
      </c>
      <c r="BN37" s="66">
        <v>0.69</v>
      </c>
      <c r="BO37" s="66">
        <v>0</v>
      </c>
      <c r="BP37" s="66">
        <v>0</v>
      </c>
      <c r="BQ37" s="66">
        <v>0.31</v>
      </c>
      <c r="BR37" s="66">
        <v>0</v>
      </c>
      <c r="BS37" s="66">
        <v>0</v>
      </c>
      <c r="BT37" s="66">
        <v>0</v>
      </c>
      <c r="BU37" s="66">
        <v>0</v>
      </c>
      <c r="BV37" s="66">
        <v>0</v>
      </c>
      <c r="BW37" s="66">
        <v>0</v>
      </c>
      <c r="BX37" s="66">
        <v>0</v>
      </c>
      <c r="BY37" s="67" t="s">
        <v>92</v>
      </c>
      <c r="BZ37" s="91">
        <v>0.12630588000000001</v>
      </c>
      <c r="CA37" s="95"/>
      <c r="CB37" s="95"/>
      <c r="CC37" s="95"/>
    </row>
    <row r="38" spans="1:81" ht="60" x14ac:dyDescent="0.3">
      <c r="A38" s="78" t="s">
        <v>370</v>
      </c>
      <c r="B38" s="78" t="s">
        <v>344</v>
      </c>
      <c r="C38" s="78" t="s">
        <v>101</v>
      </c>
      <c r="D38" s="78" t="s">
        <v>78</v>
      </c>
      <c r="E38" s="78" t="s">
        <v>371</v>
      </c>
      <c r="F38" s="78" t="s">
        <v>367</v>
      </c>
      <c r="G38" s="78" t="s">
        <v>129</v>
      </c>
      <c r="H38" s="78" t="s">
        <v>104</v>
      </c>
      <c r="I38" s="79">
        <v>1</v>
      </c>
      <c r="J38" s="80" t="s">
        <v>83</v>
      </c>
      <c r="K38" s="80" t="s">
        <v>130</v>
      </c>
      <c r="L38" s="81"/>
      <c r="M38" s="81"/>
      <c r="N38" s="81"/>
      <c r="O38" s="81"/>
      <c r="P38" s="81"/>
      <c r="Q38" s="82">
        <v>1993</v>
      </c>
      <c r="R38" s="83">
        <v>2.6</v>
      </c>
      <c r="S38" s="50">
        <v>6.4247399060000001</v>
      </c>
      <c r="T38" s="50">
        <v>13.363900000000001</v>
      </c>
      <c r="U38" s="83">
        <v>13.363900000000001</v>
      </c>
      <c r="V38" s="51"/>
      <c r="W38" s="84"/>
      <c r="X38" s="85">
        <v>0.51399615384615394</v>
      </c>
      <c r="Y38" s="86">
        <v>1</v>
      </c>
      <c r="Z38" s="86">
        <v>10</v>
      </c>
      <c r="AA38" s="83">
        <v>1.3363900000000002</v>
      </c>
      <c r="AB38" s="87"/>
      <c r="AC38" s="85">
        <v>0.73429163642349904</v>
      </c>
      <c r="AD38" s="88">
        <v>419</v>
      </c>
      <c r="AE38" s="89">
        <v>36130</v>
      </c>
      <c r="AF38" s="81" t="s">
        <v>85</v>
      </c>
      <c r="AG38" s="90">
        <v>24</v>
      </c>
      <c r="AH38" s="91"/>
      <c r="AI38" s="56">
        <v>41090</v>
      </c>
      <c r="AJ38" s="57">
        <v>24</v>
      </c>
      <c r="AK38" s="91"/>
      <c r="AL38" s="59" t="s">
        <v>368</v>
      </c>
      <c r="AM38" s="59" t="s">
        <v>87</v>
      </c>
      <c r="AN38" s="96">
        <v>0.105</v>
      </c>
      <c r="AO38" s="71">
        <v>7.1325974527909786E-2</v>
      </c>
      <c r="AP38" s="96">
        <v>9.7500000000000003E-2</v>
      </c>
      <c r="AQ38" s="92">
        <v>6.9522358039067367E-2</v>
      </c>
      <c r="AR38" s="88" t="s">
        <v>372</v>
      </c>
      <c r="AS38" s="85">
        <v>0.55706858466739262</v>
      </c>
      <c r="AT38" s="443">
        <v>4305</v>
      </c>
      <c r="AU38" s="93">
        <v>41882</v>
      </c>
      <c r="AV38" s="88" t="s">
        <v>373</v>
      </c>
      <c r="AW38" s="85">
        <v>0.40456600143545929</v>
      </c>
      <c r="AX38" s="443">
        <v>3457.3</v>
      </c>
      <c r="AY38" s="93">
        <v>42308</v>
      </c>
      <c r="AZ38" s="88" t="s">
        <v>374</v>
      </c>
      <c r="BA38" s="85">
        <v>3.836541389714803E-2</v>
      </c>
      <c r="BB38" s="443">
        <v>318.10000000000002</v>
      </c>
      <c r="BC38" s="93">
        <v>41152</v>
      </c>
      <c r="BD38" s="88" t="s">
        <v>83</v>
      </c>
      <c r="BE38" s="85" t="s">
        <v>83</v>
      </c>
      <c r="BF38" s="443" t="s">
        <v>83</v>
      </c>
      <c r="BG38" s="93" t="s">
        <v>83</v>
      </c>
      <c r="BH38" s="88" t="s">
        <v>83</v>
      </c>
      <c r="BI38" s="85" t="s">
        <v>83</v>
      </c>
      <c r="BJ38" s="443" t="s">
        <v>83</v>
      </c>
      <c r="BK38" s="93" t="s">
        <v>83</v>
      </c>
      <c r="BL38" s="85">
        <v>0.60464385396478582</v>
      </c>
      <c r="BM38" s="94">
        <v>1.8331387334808313</v>
      </c>
      <c r="BN38" s="66">
        <v>0.28000000000000003</v>
      </c>
      <c r="BO38" s="66">
        <v>0.03</v>
      </c>
      <c r="BP38" s="66">
        <v>0</v>
      </c>
      <c r="BQ38" s="66">
        <v>0.4</v>
      </c>
      <c r="BR38" s="66">
        <v>0.28999999999999998</v>
      </c>
      <c r="BS38" s="66">
        <v>0</v>
      </c>
      <c r="BT38" s="66">
        <v>0</v>
      </c>
      <c r="BU38" s="66">
        <v>0</v>
      </c>
      <c r="BV38" s="66">
        <v>0</v>
      </c>
      <c r="BW38" s="66">
        <v>0</v>
      </c>
      <c r="BX38" s="66">
        <v>0</v>
      </c>
      <c r="BY38" s="67" t="s">
        <v>92</v>
      </c>
      <c r="BZ38" s="91">
        <v>1.95282198</v>
      </c>
      <c r="CA38" s="95"/>
      <c r="CB38" s="95"/>
      <c r="CC38" s="95"/>
    </row>
    <row r="39" spans="1:81" ht="60" x14ac:dyDescent="0.3">
      <c r="A39" s="78" t="s">
        <v>375</v>
      </c>
      <c r="B39" s="78" t="s">
        <v>344</v>
      </c>
      <c r="C39" s="78" t="s">
        <v>101</v>
      </c>
      <c r="D39" s="78" t="s">
        <v>78</v>
      </c>
      <c r="E39" s="78" t="s">
        <v>376</v>
      </c>
      <c r="F39" s="78" t="s">
        <v>346</v>
      </c>
      <c r="G39" s="78" t="s">
        <v>347</v>
      </c>
      <c r="H39" s="78" t="s">
        <v>104</v>
      </c>
      <c r="I39" s="79">
        <v>1</v>
      </c>
      <c r="J39" s="80" t="s">
        <v>83</v>
      </c>
      <c r="K39" s="80" t="s">
        <v>377</v>
      </c>
      <c r="L39" s="81"/>
      <c r="M39" s="81"/>
      <c r="N39" s="81"/>
      <c r="O39" s="81"/>
      <c r="P39" s="81"/>
      <c r="Q39" s="82">
        <v>1980</v>
      </c>
      <c r="R39" s="83">
        <v>4.5</v>
      </c>
      <c r="S39" s="50">
        <v>11.119742145</v>
      </c>
      <c r="T39" s="50">
        <v>14.651999999999999</v>
      </c>
      <c r="U39" s="83">
        <v>14.651999999999999</v>
      </c>
      <c r="V39" s="51"/>
      <c r="W39" s="84"/>
      <c r="X39" s="85">
        <v>0.3256</v>
      </c>
      <c r="Y39" s="86">
        <v>4</v>
      </c>
      <c r="Z39" s="86">
        <v>4</v>
      </c>
      <c r="AA39" s="83">
        <v>3.6629999999999998</v>
      </c>
      <c r="AB39" s="87"/>
      <c r="AC39" s="85">
        <v>4.1427791427791426E-2</v>
      </c>
      <c r="AD39" s="88">
        <v>185</v>
      </c>
      <c r="AE39" s="89">
        <v>35551</v>
      </c>
      <c r="AF39" s="81" t="s">
        <v>85</v>
      </c>
      <c r="AG39" s="90">
        <v>15.606335</v>
      </c>
      <c r="AH39" s="91"/>
      <c r="AI39" s="56">
        <v>40724</v>
      </c>
      <c r="AJ39" s="57">
        <v>16.25</v>
      </c>
      <c r="AK39" s="91"/>
      <c r="AL39" s="59" t="s">
        <v>378</v>
      </c>
      <c r="AM39" s="59" t="s">
        <v>108</v>
      </c>
      <c r="AN39" s="97">
        <v>9.2499999999999999E-2</v>
      </c>
      <c r="AO39" s="71">
        <v>8.1934316525871159E-2</v>
      </c>
      <c r="AP39" s="96">
        <v>0.105</v>
      </c>
      <c r="AQ39" s="92">
        <v>3.2874015959520442E-2</v>
      </c>
      <c r="AR39" s="88" t="s">
        <v>379</v>
      </c>
      <c r="AS39" s="85">
        <v>1</v>
      </c>
      <c r="AT39" s="443">
        <v>14652</v>
      </c>
      <c r="AU39" s="93">
        <v>44074</v>
      </c>
      <c r="AV39" s="88" t="s">
        <v>83</v>
      </c>
      <c r="AW39" s="85" t="s">
        <v>83</v>
      </c>
      <c r="AX39" s="443" t="s">
        <v>83</v>
      </c>
      <c r="AY39" s="93" t="s">
        <v>83</v>
      </c>
      <c r="AZ39" s="88" t="s">
        <v>83</v>
      </c>
      <c r="BA39" s="85" t="s">
        <v>83</v>
      </c>
      <c r="BB39" s="443" t="s">
        <v>83</v>
      </c>
      <c r="BC39" s="93" t="s">
        <v>83</v>
      </c>
      <c r="BD39" s="88" t="s">
        <v>83</v>
      </c>
      <c r="BE39" s="85" t="s">
        <v>83</v>
      </c>
      <c r="BF39" s="443" t="s">
        <v>83</v>
      </c>
      <c r="BG39" s="93" t="s">
        <v>83</v>
      </c>
      <c r="BH39" s="88" t="s">
        <v>83</v>
      </c>
      <c r="BI39" s="85" t="s">
        <v>83</v>
      </c>
      <c r="BJ39" s="443" t="s">
        <v>83</v>
      </c>
      <c r="BK39" s="93" t="s">
        <v>83</v>
      </c>
      <c r="BL39" s="85">
        <v>1</v>
      </c>
      <c r="BM39" s="94">
        <v>8.1666666666666661</v>
      </c>
      <c r="BN39" s="66">
        <v>0</v>
      </c>
      <c r="BO39" s="66">
        <v>0</v>
      </c>
      <c r="BP39" s="66">
        <v>0</v>
      </c>
      <c r="BQ39" s="66">
        <v>0</v>
      </c>
      <c r="BR39" s="66">
        <v>0</v>
      </c>
      <c r="BS39" s="66">
        <v>0</v>
      </c>
      <c r="BT39" s="66">
        <v>0</v>
      </c>
      <c r="BU39" s="66">
        <v>0</v>
      </c>
      <c r="BV39" s="66">
        <v>0</v>
      </c>
      <c r="BW39" s="66">
        <v>1</v>
      </c>
      <c r="BX39" s="66">
        <v>0</v>
      </c>
      <c r="BY39" s="67" t="s">
        <v>92</v>
      </c>
      <c r="BZ39" s="91">
        <v>1.1249817799999999</v>
      </c>
      <c r="CA39" s="95"/>
      <c r="CB39" s="95"/>
      <c r="CC39" s="95"/>
    </row>
    <row r="40" spans="1:81" ht="60" x14ac:dyDescent="0.3">
      <c r="A40" s="78" t="s">
        <v>380</v>
      </c>
      <c r="B40" s="78" t="s">
        <v>344</v>
      </c>
      <c r="C40" s="78" t="s">
        <v>101</v>
      </c>
      <c r="D40" s="78" t="s">
        <v>78</v>
      </c>
      <c r="E40" s="78" t="s">
        <v>381</v>
      </c>
      <c r="F40" s="78" t="s">
        <v>367</v>
      </c>
      <c r="G40" s="78" t="s">
        <v>129</v>
      </c>
      <c r="H40" s="78" t="s">
        <v>104</v>
      </c>
      <c r="I40" s="79">
        <v>1</v>
      </c>
      <c r="J40" s="80" t="s">
        <v>83</v>
      </c>
      <c r="K40" s="80" t="s">
        <v>382</v>
      </c>
      <c r="L40" s="81"/>
      <c r="M40" s="81"/>
      <c r="N40" s="81"/>
      <c r="O40" s="81"/>
      <c r="P40" s="81"/>
      <c r="Q40" s="82">
        <v>1976</v>
      </c>
      <c r="R40" s="83">
        <v>4.2</v>
      </c>
      <c r="S40" s="50">
        <v>10.378426001999999</v>
      </c>
      <c r="T40" s="50">
        <v>30.645199999999999</v>
      </c>
      <c r="U40" s="83">
        <v>30.645199999999999</v>
      </c>
      <c r="V40" s="51"/>
      <c r="W40" s="84"/>
      <c r="X40" s="85">
        <v>0.72964761904761899</v>
      </c>
      <c r="Y40" s="86">
        <v>2</v>
      </c>
      <c r="Z40" s="86">
        <v>6</v>
      </c>
      <c r="AA40" s="83">
        <v>5.1075333333333335</v>
      </c>
      <c r="AB40" s="87"/>
      <c r="AC40" s="85">
        <v>0.41167947998381477</v>
      </c>
      <c r="AD40" s="88">
        <v>587</v>
      </c>
      <c r="AE40" s="89">
        <v>35674</v>
      </c>
      <c r="AF40" s="81" t="s">
        <v>85</v>
      </c>
      <c r="AG40" s="90">
        <v>40.5</v>
      </c>
      <c r="AH40" s="91"/>
      <c r="AI40" s="56">
        <v>40908</v>
      </c>
      <c r="AJ40" s="57">
        <v>45.5</v>
      </c>
      <c r="AK40" s="91"/>
      <c r="AL40" s="59" t="s">
        <v>148</v>
      </c>
      <c r="AM40" s="59" t="s">
        <v>87</v>
      </c>
      <c r="AN40" s="71">
        <v>9.2499999999999999E-2</v>
      </c>
      <c r="AO40" s="71">
        <v>9.549438563145228E-2</v>
      </c>
      <c r="AP40" s="96">
        <v>9.7500000000000003E-2</v>
      </c>
      <c r="AQ40" s="92">
        <v>4.0505879318369464E-2</v>
      </c>
      <c r="AR40" s="88" t="s">
        <v>383</v>
      </c>
      <c r="AS40" s="85">
        <v>0.44690717036299321</v>
      </c>
      <c r="AT40" s="443">
        <v>13392</v>
      </c>
      <c r="AU40" s="93">
        <v>42766</v>
      </c>
      <c r="AV40" s="88" t="s">
        <v>384</v>
      </c>
      <c r="AW40" s="85">
        <v>0.3525473740158262</v>
      </c>
      <c r="AX40" s="443">
        <v>11307</v>
      </c>
      <c r="AY40" s="93">
        <v>42825</v>
      </c>
      <c r="AZ40" s="88" t="s">
        <v>385</v>
      </c>
      <c r="BA40" s="85">
        <v>0.10426332988485969</v>
      </c>
      <c r="BB40" s="443">
        <v>3387.8</v>
      </c>
      <c r="BC40" s="93">
        <v>42035</v>
      </c>
      <c r="BD40" s="88" t="s">
        <v>386</v>
      </c>
      <c r="BE40" s="85">
        <v>7.2185322314579678E-2</v>
      </c>
      <c r="BF40" s="443">
        <v>1838.5</v>
      </c>
      <c r="BG40" s="93">
        <v>41759</v>
      </c>
      <c r="BH40" s="88" t="s">
        <v>387</v>
      </c>
      <c r="BI40" s="85">
        <v>2.4096803421741173E-2</v>
      </c>
      <c r="BJ40" s="443">
        <v>719.9</v>
      </c>
      <c r="BK40" s="93">
        <v>42613</v>
      </c>
      <c r="BL40" s="85">
        <v>1</v>
      </c>
      <c r="BM40" s="94">
        <v>4.225014598108765</v>
      </c>
      <c r="BN40" s="98">
        <v>0</v>
      </c>
      <c r="BO40" s="98">
        <v>0</v>
      </c>
      <c r="BP40" s="98">
        <v>7.0000000000000007E-2</v>
      </c>
      <c r="BQ40" s="98">
        <v>0.11</v>
      </c>
      <c r="BR40" s="98">
        <v>0</v>
      </c>
      <c r="BS40" s="98">
        <v>0.82</v>
      </c>
      <c r="BT40" s="98">
        <v>0</v>
      </c>
      <c r="BU40" s="98">
        <v>0</v>
      </c>
      <c r="BV40" s="98">
        <v>0</v>
      </c>
      <c r="BW40" s="98">
        <v>0</v>
      </c>
      <c r="BX40" s="66">
        <v>0</v>
      </c>
      <c r="BY40" s="67" t="s">
        <v>92</v>
      </c>
      <c r="BZ40" s="91">
        <v>4.0737667399999999</v>
      </c>
      <c r="CA40" s="95"/>
      <c r="CB40" s="95"/>
      <c r="CC40" s="95"/>
    </row>
    <row r="41" spans="1:81" ht="60" x14ac:dyDescent="0.3">
      <c r="A41" s="78" t="s">
        <v>388</v>
      </c>
      <c r="B41" s="78" t="s">
        <v>344</v>
      </c>
      <c r="C41" s="78" t="s">
        <v>101</v>
      </c>
      <c r="D41" s="78" t="s">
        <v>78</v>
      </c>
      <c r="E41" s="78" t="s">
        <v>389</v>
      </c>
      <c r="F41" s="78" t="s">
        <v>346</v>
      </c>
      <c r="G41" s="78" t="s">
        <v>347</v>
      </c>
      <c r="H41" s="78" t="s">
        <v>104</v>
      </c>
      <c r="I41" s="79">
        <v>1</v>
      </c>
      <c r="J41" s="80" t="s">
        <v>83</v>
      </c>
      <c r="K41" s="80" t="s">
        <v>390</v>
      </c>
      <c r="L41" s="81"/>
      <c r="M41" s="81"/>
      <c r="N41" s="81"/>
      <c r="O41" s="81"/>
      <c r="P41" s="81"/>
      <c r="Q41" s="82">
        <v>2004</v>
      </c>
      <c r="R41" s="83">
        <v>2.6</v>
      </c>
      <c r="S41" s="50">
        <v>6.4247399060000001</v>
      </c>
      <c r="T41" s="50">
        <v>16.914999999999999</v>
      </c>
      <c r="U41" s="83">
        <v>16.914999999999999</v>
      </c>
      <c r="V41" s="51"/>
      <c r="W41" s="84"/>
      <c r="X41" s="85">
        <v>0.65057692307692305</v>
      </c>
      <c r="Y41" s="86">
        <v>1</v>
      </c>
      <c r="Z41" s="86">
        <v>1</v>
      </c>
      <c r="AA41" s="83">
        <v>16.914999999999999</v>
      </c>
      <c r="AB41" s="87"/>
      <c r="AC41" s="85">
        <v>2.146024238841265E-2</v>
      </c>
      <c r="AD41" s="88">
        <v>144</v>
      </c>
      <c r="AE41" s="89">
        <v>38047</v>
      </c>
      <c r="AF41" s="81" t="s">
        <v>85</v>
      </c>
      <c r="AG41" s="90">
        <v>24.9</v>
      </c>
      <c r="AH41" s="91"/>
      <c r="AI41" s="56">
        <v>40908</v>
      </c>
      <c r="AJ41" s="57">
        <v>24.9</v>
      </c>
      <c r="AK41" s="91"/>
      <c r="AL41" s="59" t="s">
        <v>391</v>
      </c>
      <c r="AM41" s="59" t="s">
        <v>196</v>
      </c>
      <c r="AN41" s="97">
        <v>8.2500000000000004E-2</v>
      </c>
      <c r="AO41" s="71">
        <v>9.3710151732417951E-2</v>
      </c>
      <c r="AP41" s="96">
        <v>9.5000000000000001E-2</v>
      </c>
      <c r="AQ41" s="92">
        <v>0.15165709220501733</v>
      </c>
      <c r="AR41" s="88" t="s">
        <v>392</v>
      </c>
      <c r="AS41" s="85">
        <v>1</v>
      </c>
      <c r="AT41" s="443">
        <v>16915</v>
      </c>
      <c r="AU41" s="93">
        <v>42094</v>
      </c>
      <c r="AV41" s="88" t="s">
        <v>83</v>
      </c>
      <c r="AW41" s="85" t="s">
        <v>83</v>
      </c>
      <c r="AX41" s="443" t="s">
        <v>83</v>
      </c>
      <c r="AY41" s="93" t="s">
        <v>83</v>
      </c>
      <c r="AZ41" s="88" t="s">
        <v>83</v>
      </c>
      <c r="BA41" s="85" t="s">
        <v>83</v>
      </c>
      <c r="BB41" s="443" t="s">
        <v>83</v>
      </c>
      <c r="BC41" s="93" t="s">
        <v>83</v>
      </c>
      <c r="BD41" s="88" t="s">
        <v>83</v>
      </c>
      <c r="BE41" s="85" t="s">
        <v>83</v>
      </c>
      <c r="BF41" s="443" t="s">
        <v>83</v>
      </c>
      <c r="BG41" s="93" t="s">
        <v>83</v>
      </c>
      <c r="BH41" s="88" t="s">
        <v>83</v>
      </c>
      <c r="BI41" s="85" t="s">
        <v>83</v>
      </c>
      <c r="BJ41" s="443" t="s">
        <v>83</v>
      </c>
      <c r="BK41" s="93" t="s">
        <v>83</v>
      </c>
      <c r="BL41" s="85">
        <v>1</v>
      </c>
      <c r="BM41" s="94">
        <v>2.75</v>
      </c>
      <c r="BN41" s="66">
        <v>0</v>
      </c>
      <c r="BO41" s="66">
        <v>0</v>
      </c>
      <c r="BP41" s="66">
        <v>0</v>
      </c>
      <c r="BQ41" s="66">
        <v>1</v>
      </c>
      <c r="BR41" s="66">
        <v>0</v>
      </c>
      <c r="BS41" s="66">
        <v>0</v>
      </c>
      <c r="BT41" s="66">
        <v>0</v>
      </c>
      <c r="BU41" s="66">
        <v>0</v>
      </c>
      <c r="BV41" s="66">
        <v>0</v>
      </c>
      <c r="BW41" s="66">
        <v>0</v>
      </c>
      <c r="BX41" s="66">
        <v>0</v>
      </c>
      <c r="BY41" s="67" t="s">
        <v>92</v>
      </c>
      <c r="BZ41" s="91">
        <v>2.2387347100000001</v>
      </c>
      <c r="CA41" s="95"/>
      <c r="CB41" s="95"/>
      <c r="CC41" s="95"/>
    </row>
    <row r="42" spans="1:81" ht="15.75" x14ac:dyDescent="0.3">
      <c r="A42" s="99" t="s">
        <v>393</v>
      </c>
      <c r="B42" s="99" t="s">
        <v>344</v>
      </c>
      <c r="C42" s="99" t="s">
        <v>101</v>
      </c>
      <c r="D42" s="99" t="s">
        <v>78</v>
      </c>
      <c r="E42" s="99" t="s">
        <v>394</v>
      </c>
      <c r="F42" s="99"/>
      <c r="G42" s="99"/>
      <c r="H42" s="99"/>
      <c r="I42" s="100"/>
      <c r="J42" s="101"/>
      <c r="K42" s="101"/>
      <c r="L42" s="102"/>
      <c r="M42" s="102"/>
      <c r="N42" s="102"/>
      <c r="O42" s="102"/>
      <c r="P42" s="102"/>
      <c r="Q42" s="103"/>
      <c r="R42" s="104"/>
      <c r="S42" s="105"/>
      <c r="T42" s="105"/>
      <c r="U42" s="104"/>
      <c r="V42" s="106"/>
      <c r="W42" s="107"/>
      <c r="X42" s="108"/>
      <c r="Y42" s="109"/>
      <c r="Z42" s="109"/>
      <c r="AA42" s="104"/>
      <c r="AB42" s="110"/>
      <c r="AC42" s="108"/>
      <c r="AD42" s="111"/>
      <c r="AE42" s="112"/>
      <c r="AF42" s="102"/>
      <c r="AG42" s="113"/>
      <c r="AH42" s="114"/>
      <c r="AI42" s="115"/>
      <c r="AJ42" s="116"/>
      <c r="AK42" s="114"/>
      <c r="AL42" s="117"/>
      <c r="AM42" s="117"/>
      <c r="AN42" s="118"/>
      <c r="AO42" s="119"/>
      <c r="AP42" s="118"/>
      <c r="AQ42" s="120"/>
      <c r="AR42" s="111"/>
      <c r="AS42" s="108"/>
      <c r="AT42" s="444"/>
      <c r="AU42" s="121"/>
      <c r="AV42" s="111"/>
      <c r="AW42" s="108"/>
      <c r="AX42" s="444"/>
      <c r="AY42" s="121"/>
      <c r="AZ42" s="111"/>
      <c r="BA42" s="108"/>
      <c r="BB42" s="444"/>
      <c r="BC42" s="121"/>
      <c r="BD42" s="111"/>
      <c r="BE42" s="108"/>
      <c r="BF42" s="444"/>
      <c r="BG42" s="121"/>
      <c r="BH42" s="111"/>
      <c r="BI42" s="108"/>
      <c r="BJ42" s="444"/>
      <c r="BK42" s="121"/>
      <c r="BL42" s="108"/>
      <c r="BM42" s="122"/>
      <c r="BN42" s="123"/>
      <c r="BO42" s="123"/>
      <c r="BP42" s="123"/>
      <c r="BQ42" s="123"/>
      <c r="BR42" s="123"/>
      <c r="BS42" s="123"/>
      <c r="BT42" s="123"/>
      <c r="BU42" s="123"/>
      <c r="BV42" s="123"/>
      <c r="BW42" s="123"/>
      <c r="BX42" s="124"/>
      <c r="BY42" s="125"/>
      <c r="BZ42" s="114">
        <v>0.33928323999999999</v>
      </c>
      <c r="CA42" s="126"/>
      <c r="CB42" s="126"/>
      <c r="CC42" s="126"/>
    </row>
    <row r="43" spans="1:81" ht="75" x14ac:dyDescent="0.3">
      <c r="A43" s="78" t="s">
        <v>395</v>
      </c>
      <c r="B43" s="78" t="s">
        <v>344</v>
      </c>
      <c r="C43" s="78" t="s">
        <v>101</v>
      </c>
      <c r="D43" s="78" t="s">
        <v>78</v>
      </c>
      <c r="E43" s="127" t="s">
        <v>396</v>
      </c>
      <c r="F43" s="78" t="s">
        <v>346</v>
      </c>
      <c r="G43" s="78" t="s">
        <v>140</v>
      </c>
      <c r="H43" s="78" t="s">
        <v>104</v>
      </c>
      <c r="I43" s="79">
        <v>1</v>
      </c>
      <c r="J43" s="80"/>
      <c r="K43" s="80" t="s">
        <v>397</v>
      </c>
      <c r="L43" s="81"/>
      <c r="M43" s="81"/>
      <c r="N43" s="81"/>
      <c r="O43" s="81"/>
      <c r="P43" s="81"/>
      <c r="Q43" s="82"/>
      <c r="R43" s="83">
        <v>6.3402000000000003</v>
      </c>
      <c r="S43" s="50">
        <v>15.666975366161999</v>
      </c>
      <c r="T43" s="50"/>
      <c r="U43" s="83"/>
      <c r="V43" s="51"/>
      <c r="W43" s="84"/>
      <c r="X43" s="85"/>
      <c r="Y43" s="86"/>
      <c r="Z43" s="86"/>
      <c r="AA43" s="83"/>
      <c r="AB43" s="87"/>
      <c r="AC43" s="85"/>
      <c r="AD43" s="88"/>
      <c r="AE43" s="89">
        <v>41089</v>
      </c>
      <c r="AF43" s="81" t="s">
        <v>398</v>
      </c>
      <c r="AG43" s="90"/>
      <c r="AH43" s="86"/>
      <c r="AI43" s="89"/>
      <c r="AJ43" s="90"/>
      <c r="AK43" s="86"/>
      <c r="AL43" s="59"/>
      <c r="AM43" s="128"/>
      <c r="AN43" s="71"/>
      <c r="AO43" s="129"/>
      <c r="AP43" s="71"/>
      <c r="AQ43" s="92"/>
      <c r="AR43" s="88"/>
      <c r="AS43" s="85"/>
      <c r="AT43" s="443"/>
      <c r="AU43" s="93"/>
      <c r="AV43" s="88"/>
      <c r="AW43" s="85"/>
      <c r="AX43" s="443"/>
      <c r="AY43" s="93"/>
      <c r="AZ43" s="88"/>
      <c r="BA43" s="85"/>
      <c r="BB43" s="443"/>
      <c r="BC43" s="93"/>
      <c r="BD43" s="88"/>
      <c r="BE43" s="85"/>
      <c r="BF43" s="443"/>
      <c r="BG43" s="93"/>
      <c r="BH43" s="88"/>
      <c r="BI43" s="85"/>
      <c r="BJ43" s="443"/>
      <c r="BK43" s="93"/>
      <c r="BL43" s="85"/>
      <c r="BM43" s="94"/>
      <c r="BN43" s="98"/>
      <c r="BO43" s="98"/>
      <c r="BP43" s="98"/>
      <c r="BQ43" s="98"/>
      <c r="BR43" s="98"/>
      <c r="BS43" s="98"/>
      <c r="BT43" s="98"/>
      <c r="BU43" s="98"/>
      <c r="BV43" s="98"/>
      <c r="BW43" s="98"/>
      <c r="BX43" s="66"/>
      <c r="BY43" s="67" t="s">
        <v>92</v>
      </c>
      <c r="BZ43" s="91"/>
      <c r="CA43" s="95"/>
      <c r="CB43" s="95"/>
      <c r="CC43" s="95"/>
    </row>
    <row r="44" spans="1:81" ht="60" x14ac:dyDescent="0.3">
      <c r="A44" s="78" t="s">
        <v>399</v>
      </c>
      <c r="B44" s="78" t="s">
        <v>344</v>
      </c>
      <c r="C44" s="78" t="s">
        <v>101</v>
      </c>
      <c r="D44" s="78" t="s">
        <v>78</v>
      </c>
      <c r="E44" s="78" t="s">
        <v>400</v>
      </c>
      <c r="F44" s="78" t="s">
        <v>353</v>
      </c>
      <c r="G44" s="78" t="s">
        <v>129</v>
      </c>
      <c r="H44" s="78" t="s">
        <v>104</v>
      </c>
      <c r="I44" s="79">
        <v>1</v>
      </c>
      <c r="J44" s="80" t="s">
        <v>83</v>
      </c>
      <c r="K44" s="80" t="s">
        <v>401</v>
      </c>
      <c r="L44" s="81"/>
      <c r="M44" s="81"/>
      <c r="N44" s="81"/>
      <c r="O44" s="81"/>
      <c r="P44" s="81"/>
      <c r="Q44" s="82">
        <v>1985</v>
      </c>
      <c r="R44" s="83">
        <v>3.2</v>
      </c>
      <c r="S44" s="50">
        <v>7.9073721920000004</v>
      </c>
      <c r="T44" s="50">
        <v>19.1829</v>
      </c>
      <c r="U44" s="83">
        <v>19.1829</v>
      </c>
      <c r="V44" s="51"/>
      <c r="W44" s="84"/>
      <c r="X44" s="85">
        <v>0.599465625</v>
      </c>
      <c r="Y44" s="86">
        <v>2</v>
      </c>
      <c r="Z44" s="86">
        <v>10</v>
      </c>
      <c r="AA44" s="83">
        <v>1.9182900000000001</v>
      </c>
      <c r="AB44" s="87"/>
      <c r="AC44" s="85">
        <v>0.55950872912854677</v>
      </c>
      <c r="AD44" s="88">
        <v>401</v>
      </c>
      <c r="AE44" s="89">
        <v>35674</v>
      </c>
      <c r="AF44" s="81" t="s">
        <v>85</v>
      </c>
      <c r="AG44" s="90">
        <v>28.472204000000001</v>
      </c>
      <c r="AH44" s="91"/>
      <c r="AI44" s="56">
        <v>40724</v>
      </c>
      <c r="AJ44" s="57">
        <v>28</v>
      </c>
      <c r="AK44" s="91"/>
      <c r="AL44" s="59" t="s">
        <v>349</v>
      </c>
      <c r="AM44" s="59" t="s">
        <v>160</v>
      </c>
      <c r="AN44" s="96">
        <v>8.7499999999999994E-2</v>
      </c>
      <c r="AO44" s="71">
        <v>8.5840147729861691E-2</v>
      </c>
      <c r="AP44" s="97">
        <v>9.5000000000000001E-2</v>
      </c>
      <c r="AQ44" s="92">
        <v>0.12768987637626461</v>
      </c>
      <c r="AR44" s="88" t="s">
        <v>402</v>
      </c>
      <c r="AS44" s="85">
        <v>0.36949068978276484</v>
      </c>
      <c r="AT44" s="443">
        <v>6504.85</v>
      </c>
      <c r="AU44" s="93">
        <v>42794</v>
      </c>
      <c r="AV44" s="88" t="s">
        <v>403</v>
      </c>
      <c r="AW44" s="85">
        <v>0.28582208916548002</v>
      </c>
      <c r="AX44" s="443">
        <v>4356.3</v>
      </c>
      <c r="AY44" s="93">
        <v>42155</v>
      </c>
      <c r="AZ44" s="88" t="s">
        <v>404</v>
      </c>
      <c r="BA44" s="85">
        <v>0.18543283639247496</v>
      </c>
      <c r="BB44" s="443">
        <v>3330</v>
      </c>
      <c r="BC44" s="93">
        <v>41364</v>
      </c>
      <c r="BD44" s="88" t="s">
        <v>405</v>
      </c>
      <c r="BE44" s="85">
        <v>0.15925438465928018</v>
      </c>
      <c r="BF44" s="443">
        <v>2361</v>
      </c>
      <c r="BG44" s="93">
        <v>41759</v>
      </c>
      <c r="BH44" s="88" t="s">
        <v>83</v>
      </c>
      <c r="BI44" s="85" t="s">
        <v>83</v>
      </c>
      <c r="BJ44" s="443" t="s">
        <v>83</v>
      </c>
      <c r="BK44" s="93" t="s">
        <v>83</v>
      </c>
      <c r="BL44" s="85">
        <v>0.8628596301914726</v>
      </c>
      <c r="BM44" s="94">
        <v>2.6164946868805155</v>
      </c>
      <c r="BN44" s="98">
        <v>0.12</v>
      </c>
      <c r="BO44" s="98">
        <v>0.16</v>
      </c>
      <c r="BP44" s="98">
        <v>0.14000000000000001</v>
      </c>
      <c r="BQ44" s="98">
        <v>0.26</v>
      </c>
      <c r="BR44" s="98">
        <v>0</v>
      </c>
      <c r="BS44" s="98">
        <v>0.32</v>
      </c>
      <c r="BT44" s="98">
        <v>0</v>
      </c>
      <c r="BU44" s="98">
        <v>0</v>
      </c>
      <c r="BV44" s="98">
        <v>0</v>
      </c>
      <c r="BW44" s="98">
        <v>0</v>
      </c>
      <c r="BX44" s="66">
        <v>0</v>
      </c>
      <c r="BY44" s="67" t="s">
        <v>92</v>
      </c>
      <c r="BZ44" s="91">
        <v>2.55117196</v>
      </c>
      <c r="CA44" s="95"/>
      <c r="CB44" s="95"/>
      <c r="CC44" s="95"/>
    </row>
    <row r="45" spans="1:81" ht="45" x14ac:dyDescent="0.3">
      <c r="A45" s="78" t="s">
        <v>406</v>
      </c>
      <c r="B45" s="78" t="s">
        <v>344</v>
      </c>
      <c r="C45" s="78" t="s">
        <v>101</v>
      </c>
      <c r="D45" s="78" t="s">
        <v>78</v>
      </c>
      <c r="E45" s="78" t="s">
        <v>407</v>
      </c>
      <c r="F45" s="78" t="s">
        <v>367</v>
      </c>
      <c r="G45" s="78" t="s">
        <v>129</v>
      </c>
      <c r="H45" s="78" t="s">
        <v>104</v>
      </c>
      <c r="I45" s="79">
        <v>1</v>
      </c>
      <c r="J45" s="80" t="s">
        <v>83</v>
      </c>
      <c r="K45" s="80" t="s">
        <v>408</v>
      </c>
      <c r="L45" s="81"/>
      <c r="M45" s="81"/>
      <c r="N45" s="81"/>
      <c r="O45" s="81"/>
      <c r="P45" s="81"/>
      <c r="Q45" s="82">
        <v>1991</v>
      </c>
      <c r="R45" s="83">
        <v>2</v>
      </c>
      <c r="S45" s="50">
        <v>4.9421076199999998</v>
      </c>
      <c r="T45" s="50">
        <v>19.6935</v>
      </c>
      <c r="U45" s="83">
        <v>19.6935</v>
      </c>
      <c r="V45" s="51"/>
      <c r="W45" s="84"/>
      <c r="X45" s="85">
        <v>0.98467499999999997</v>
      </c>
      <c r="Y45" s="86">
        <v>2</v>
      </c>
      <c r="Z45" s="86">
        <v>10</v>
      </c>
      <c r="AA45" s="83">
        <v>1.9693499999999999</v>
      </c>
      <c r="AB45" s="87"/>
      <c r="AC45" s="85">
        <v>0.67641607637037604</v>
      </c>
      <c r="AD45" s="88">
        <v>414</v>
      </c>
      <c r="AE45" s="89">
        <v>35674</v>
      </c>
      <c r="AF45" s="81" t="s">
        <v>85</v>
      </c>
      <c r="AG45" s="90">
        <v>41.675899000000001</v>
      </c>
      <c r="AH45" s="91"/>
      <c r="AI45" s="56">
        <v>40908</v>
      </c>
      <c r="AJ45" s="57">
        <v>41.5</v>
      </c>
      <c r="AK45" s="91"/>
      <c r="AL45" s="59" t="s">
        <v>409</v>
      </c>
      <c r="AM45" s="59" t="s">
        <v>108</v>
      </c>
      <c r="AN45" s="96">
        <v>0.09</v>
      </c>
      <c r="AO45" s="71">
        <v>8.9396242301193932E-2</v>
      </c>
      <c r="AP45" s="97">
        <v>9.5000000000000001E-2</v>
      </c>
      <c r="AQ45" s="92">
        <v>0.10465363451043075</v>
      </c>
      <c r="AR45" s="88" t="s">
        <v>410</v>
      </c>
      <c r="AS45" s="85">
        <v>0.46669650444047933</v>
      </c>
      <c r="AT45" s="443">
        <v>7235.1</v>
      </c>
      <c r="AU45" s="93">
        <v>41729</v>
      </c>
      <c r="AV45" s="88" t="s">
        <v>411</v>
      </c>
      <c r="AW45" s="85">
        <v>0.13844483733752391</v>
      </c>
      <c r="AX45" s="443">
        <v>2687.5</v>
      </c>
      <c r="AY45" s="93">
        <v>42124</v>
      </c>
      <c r="AZ45" s="88" t="s">
        <v>412</v>
      </c>
      <c r="BA45" s="85">
        <v>0.13097745814795483</v>
      </c>
      <c r="BB45" s="443">
        <v>2487.1999999999998</v>
      </c>
      <c r="BC45" s="93">
        <v>42643</v>
      </c>
      <c r="BD45" s="88" t="s">
        <v>413</v>
      </c>
      <c r="BE45" s="85">
        <v>8.59473743339004E-2</v>
      </c>
      <c r="BF45" s="443">
        <v>1632.1</v>
      </c>
      <c r="BG45" s="93">
        <v>42643</v>
      </c>
      <c r="BH45" s="88" t="s">
        <v>414</v>
      </c>
      <c r="BI45" s="85">
        <v>6.4762543095112896E-2</v>
      </c>
      <c r="BJ45" s="443">
        <v>922.1</v>
      </c>
      <c r="BK45" s="93">
        <v>42978</v>
      </c>
      <c r="BL45" s="85">
        <v>0.84189199482062604</v>
      </c>
      <c r="BM45" s="94">
        <v>2.3281056251728627</v>
      </c>
      <c r="BN45" s="98">
        <v>0.13</v>
      </c>
      <c r="BO45" s="98">
        <v>0.03</v>
      </c>
      <c r="BP45" s="98">
        <v>0.44</v>
      </c>
      <c r="BQ45" s="98">
        <v>0.12</v>
      </c>
      <c r="BR45" s="98">
        <v>0.03</v>
      </c>
      <c r="BS45" s="98">
        <v>0.19</v>
      </c>
      <c r="BT45" s="98">
        <v>0.06</v>
      </c>
      <c r="BU45" s="98">
        <v>0</v>
      </c>
      <c r="BV45" s="98">
        <v>0</v>
      </c>
      <c r="BW45" s="98">
        <v>0</v>
      </c>
      <c r="BX45" s="66">
        <v>0</v>
      </c>
      <c r="BY45" s="67" t="s">
        <v>92</v>
      </c>
      <c r="BZ45" s="91">
        <v>3.57776483</v>
      </c>
      <c r="CA45" s="95"/>
      <c r="CB45" s="95"/>
      <c r="CC45" s="95"/>
    </row>
    <row r="46" spans="1:81" ht="45" x14ac:dyDescent="0.3">
      <c r="A46" s="78" t="s">
        <v>415</v>
      </c>
      <c r="B46" s="78" t="s">
        <v>344</v>
      </c>
      <c r="C46" s="78" t="s">
        <v>101</v>
      </c>
      <c r="D46" s="78" t="s">
        <v>78</v>
      </c>
      <c r="E46" s="78" t="s">
        <v>416</v>
      </c>
      <c r="F46" s="78" t="s">
        <v>346</v>
      </c>
      <c r="G46" s="78" t="s">
        <v>417</v>
      </c>
      <c r="H46" s="78" t="s">
        <v>104</v>
      </c>
      <c r="I46" s="79">
        <v>1</v>
      </c>
      <c r="J46" s="80" t="s">
        <v>83</v>
      </c>
      <c r="K46" s="80" t="s">
        <v>390</v>
      </c>
      <c r="L46" s="81"/>
      <c r="M46" s="81"/>
      <c r="N46" s="81"/>
      <c r="O46" s="81"/>
      <c r="P46" s="81"/>
      <c r="Q46" s="82">
        <v>2004</v>
      </c>
      <c r="R46" s="83">
        <v>5.8</v>
      </c>
      <c r="S46" s="50">
        <v>14.332112098</v>
      </c>
      <c r="T46" s="50">
        <v>30.756499999999999</v>
      </c>
      <c r="U46" s="83">
        <v>30.756499999999999</v>
      </c>
      <c r="V46" s="51"/>
      <c r="W46" s="84"/>
      <c r="X46" s="85">
        <v>0.53028448275862072</v>
      </c>
      <c r="Y46" s="86">
        <v>4</v>
      </c>
      <c r="Z46" s="86">
        <v>5</v>
      </c>
      <c r="AA46" s="83">
        <v>6.1513</v>
      </c>
      <c r="AB46" s="87"/>
      <c r="AC46" s="85">
        <v>0.13626387918001073</v>
      </c>
      <c r="AD46" s="88">
        <v>278</v>
      </c>
      <c r="AE46" s="89">
        <v>37653</v>
      </c>
      <c r="AF46" s="81" t="s">
        <v>85</v>
      </c>
      <c r="AG46" s="90">
        <v>43.255346969999998</v>
      </c>
      <c r="AH46" s="91"/>
      <c r="AI46" s="56">
        <v>40359</v>
      </c>
      <c r="AJ46" s="57">
        <v>41.5</v>
      </c>
      <c r="AK46" s="91"/>
      <c r="AL46" s="59" t="s">
        <v>418</v>
      </c>
      <c r="AM46" s="59" t="s">
        <v>160</v>
      </c>
      <c r="AN46" s="97">
        <v>8.2500000000000004E-2</v>
      </c>
      <c r="AO46" s="71">
        <v>7.4136185120776993E-2</v>
      </c>
      <c r="AP46" s="96">
        <v>9.5000000000000001E-2</v>
      </c>
      <c r="AQ46" s="92">
        <v>0.10209973602276667</v>
      </c>
      <c r="AR46" s="88" t="s">
        <v>419</v>
      </c>
      <c r="AS46" s="85">
        <v>0.28891194941047893</v>
      </c>
      <c r="AT46" s="443">
        <v>8366</v>
      </c>
      <c r="AU46" s="93">
        <v>42004</v>
      </c>
      <c r="AV46" s="88" t="s">
        <v>420</v>
      </c>
      <c r="AW46" s="85">
        <v>0.27711131510313575</v>
      </c>
      <c r="AX46" s="443">
        <v>8672.2999999999993</v>
      </c>
      <c r="AY46" s="93">
        <v>41698</v>
      </c>
      <c r="AZ46" s="88" t="s">
        <v>421</v>
      </c>
      <c r="BA46" s="85">
        <v>0.15413112474855745</v>
      </c>
      <c r="BB46" s="443">
        <v>5031.7</v>
      </c>
      <c r="BC46" s="93">
        <v>42582</v>
      </c>
      <c r="BD46" s="88" t="s">
        <v>422</v>
      </c>
      <c r="BE46" s="85">
        <v>0.14531489978060069</v>
      </c>
      <c r="BF46" s="443">
        <v>4925.7</v>
      </c>
      <c r="BG46" s="93">
        <v>42247</v>
      </c>
      <c r="BH46" s="88" t="s">
        <v>423</v>
      </c>
      <c r="BI46" s="85">
        <v>0.13453071095722724</v>
      </c>
      <c r="BJ46" s="443">
        <v>3760.8</v>
      </c>
      <c r="BK46" s="93">
        <v>42063</v>
      </c>
      <c r="BL46" s="85">
        <v>1</v>
      </c>
      <c r="BM46" s="94">
        <v>2.6301263364677614</v>
      </c>
      <c r="BN46" s="98">
        <v>0</v>
      </c>
      <c r="BO46" s="98">
        <v>0</v>
      </c>
      <c r="BP46" s="98">
        <v>0.28000000000000003</v>
      </c>
      <c r="BQ46" s="98">
        <v>0.42</v>
      </c>
      <c r="BR46" s="98">
        <v>0.15</v>
      </c>
      <c r="BS46" s="98">
        <v>0.15</v>
      </c>
      <c r="BT46" s="98">
        <v>0</v>
      </c>
      <c r="BU46" s="98">
        <v>0</v>
      </c>
      <c r="BV46" s="98">
        <v>0</v>
      </c>
      <c r="BW46" s="98">
        <v>0</v>
      </c>
      <c r="BX46" s="66">
        <v>0</v>
      </c>
      <c r="BY46" s="67" t="s">
        <v>92</v>
      </c>
      <c r="BZ46" s="91">
        <v>3.81990454</v>
      </c>
      <c r="CA46" s="95"/>
      <c r="CB46" s="95"/>
      <c r="CC46" s="95"/>
    </row>
    <row r="47" spans="1:81" s="255" customFormat="1" ht="60" x14ac:dyDescent="0.3">
      <c r="A47" s="78" t="s">
        <v>424</v>
      </c>
      <c r="B47" s="78" t="s">
        <v>344</v>
      </c>
      <c r="C47" s="78" t="s">
        <v>101</v>
      </c>
      <c r="D47" s="78" t="s">
        <v>78</v>
      </c>
      <c r="E47" s="78" t="s">
        <v>425</v>
      </c>
      <c r="F47" s="78" t="s">
        <v>346</v>
      </c>
      <c r="G47" s="78" t="s">
        <v>417</v>
      </c>
      <c r="H47" s="78" t="s">
        <v>104</v>
      </c>
      <c r="I47" s="79">
        <v>1</v>
      </c>
      <c r="J47" s="80"/>
      <c r="K47" s="80" t="s">
        <v>390</v>
      </c>
      <c r="L47" s="81"/>
      <c r="M47" s="81"/>
      <c r="N47" s="81"/>
      <c r="O47" s="81"/>
      <c r="P47" s="81"/>
      <c r="Q47" s="82">
        <v>2012</v>
      </c>
      <c r="R47" s="83">
        <v>4.2729999999999997</v>
      </c>
      <c r="S47" s="50">
        <v>10.558812930129999</v>
      </c>
      <c r="T47" s="50">
        <v>23.34</v>
      </c>
      <c r="U47" s="83">
        <v>23.34</v>
      </c>
      <c r="V47" s="51"/>
      <c r="W47" s="84"/>
      <c r="X47" s="85">
        <v>0.54622045401357366</v>
      </c>
      <c r="Y47" s="86">
        <v>1</v>
      </c>
      <c r="Z47" s="86">
        <v>1</v>
      </c>
      <c r="AA47" s="83">
        <v>23.34</v>
      </c>
      <c r="AB47" s="87"/>
      <c r="AC47" s="85">
        <v>0.05</v>
      </c>
      <c r="AD47" s="88">
        <v>111</v>
      </c>
      <c r="AE47" s="89">
        <v>39417</v>
      </c>
      <c r="AF47" s="81" t="s">
        <v>85</v>
      </c>
      <c r="AG47" s="90">
        <v>29.8</v>
      </c>
      <c r="AH47" s="91"/>
      <c r="AI47" s="56"/>
      <c r="AJ47" s="57"/>
      <c r="AK47" s="91"/>
      <c r="AL47" s="59"/>
      <c r="AM47" s="59"/>
      <c r="AN47" s="71">
        <v>8.2500000000000004E-2</v>
      </c>
      <c r="AO47" s="71">
        <v>3.5400000000000001E-2</v>
      </c>
      <c r="AP47" s="60">
        <v>0.105</v>
      </c>
      <c r="AQ47" s="92"/>
      <c r="AR47" s="88" t="s">
        <v>426</v>
      </c>
      <c r="AS47" s="85">
        <v>1</v>
      </c>
      <c r="AT47" s="443">
        <v>10850</v>
      </c>
      <c r="AU47" s="93">
        <v>42886</v>
      </c>
      <c r="AV47" s="88"/>
      <c r="AW47" s="85"/>
      <c r="AX47" s="443"/>
      <c r="AY47" s="93"/>
      <c r="AZ47" s="88"/>
      <c r="BA47" s="85"/>
      <c r="BB47" s="443"/>
      <c r="BC47" s="93"/>
      <c r="BD47" s="88"/>
      <c r="BE47" s="85"/>
      <c r="BF47" s="443"/>
      <c r="BG47" s="93"/>
      <c r="BH47" s="88"/>
      <c r="BI47" s="85"/>
      <c r="BJ47" s="443"/>
      <c r="BK47" s="93"/>
      <c r="BL47" s="85">
        <v>0.46</v>
      </c>
      <c r="BM47" s="94">
        <v>2.2631999999999999</v>
      </c>
      <c r="BN47" s="98">
        <v>0.54</v>
      </c>
      <c r="BO47" s="98">
        <v>0</v>
      </c>
      <c r="BP47" s="98">
        <v>0</v>
      </c>
      <c r="BQ47" s="98">
        <v>0</v>
      </c>
      <c r="BR47" s="98">
        <v>0</v>
      </c>
      <c r="BS47" s="98">
        <v>0.46</v>
      </c>
      <c r="BT47" s="98">
        <v>0</v>
      </c>
      <c r="BU47" s="98">
        <v>0</v>
      </c>
      <c r="BV47" s="98">
        <v>0</v>
      </c>
      <c r="BW47" s="98">
        <v>0</v>
      </c>
      <c r="BX47" s="66">
        <v>0</v>
      </c>
      <c r="BY47" s="67" t="s">
        <v>92</v>
      </c>
      <c r="BZ47" s="91">
        <v>0.1234692</v>
      </c>
      <c r="CA47" s="95"/>
      <c r="CB47" s="95"/>
      <c r="CC47" s="95"/>
    </row>
    <row r="48" spans="1:81" s="255" customFormat="1" ht="60" x14ac:dyDescent="0.3">
      <c r="A48" s="78" t="s">
        <v>965</v>
      </c>
      <c r="B48" s="78" t="s">
        <v>344</v>
      </c>
      <c r="C48" s="78" t="s">
        <v>101</v>
      </c>
      <c r="D48" s="78" t="s">
        <v>78</v>
      </c>
      <c r="E48" s="78" t="s">
        <v>427</v>
      </c>
      <c r="F48" s="78" t="s">
        <v>346</v>
      </c>
      <c r="G48" s="78" t="s">
        <v>417</v>
      </c>
      <c r="H48" s="78" t="s">
        <v>104</v>
      </c>
      <c r="I48" s="79">
        <v>1</v>
      </c>
      <c r="J48" s="80"/>
      <c r="K48" s="80" t="s">
        <v>390</v>
      </c>
      <c r="L48" s="81"/>
      <c r="M48" s="81"/>
      <c r="N48" s="81"/>
      <c r="O48" s="81"/>
      <c r="P48" s="81"/>
      <c r="Q48" s="82">
        <v>2012</v>
      </c>
      <c r="R48" s="83">
        <v>1.2450000000000001</v>
      </c>
      <c r="S48" s="50">
        <v>3.0764619934500002</v>
      </c>
      <c r="T48" s="50">
        <v>5.4370000000000003</v>
      </c>
      <c r="U48" s="83">
        <v>5.4370000000000003</v>
      </c>
      <c r="V48" s="51"/>
      <c r="W48" s="84"/>
      <c r="X48" s="85">
        <v>0.43670682730923693</v>
      </c>
      <c r="Y48" s="86">
        <v>1</v>
      </c>
      <c r="Z48" s="86">
        <v>1</v>
      </c>
      <c r="AA48" s="83">
        <v>5.4370000000000003</v>
      </c>
      <c r="AB48" s="87"/>
      <c r="AC48" s="85">
        <v>7.0000000000000007E-2</v>
      </c>
      <c r="AD48" s="88">
        <v>34</v>
      </c>
      <c r="AE48" s="89">
        <v>39417</v>
      </c>
      <c r="AF48" s="81" t="s">
        <v>85</v>
      </c>
      <c r="AG48" s="90">
        <v>7.8</v>
      </c>
      <c r="AH48" s="91"/>
      <c r="AI48" s="56"/>
      <c r="AJ48" s="57"/>
      <c r="AK48" s="91"/>
      <c r="AL48" s="59"/>
      <c r="AM48" s="59"/>
      <c r="AN48" s="71">
        <v>8.1500000000000003E-2</v>
      </c>
      <c r="AO48" s="71">
        <v>8.8900000000000007E-2</v>
      </c>
      <c r="AP48" s="60">
        <v>0.1</v>
      </c>
      <c r="AQ48" s="92"/>
      <c r="AR48" s="88" t="s">
        <v>428</v>
      </c>
      <c r="AS48" s="85">
        <v>1</v>
      </c>
      <c r="AT48" s="443">
        <v>5437</v>
      </c>
      <c r="AU48" s="93">
        <v>43830</v>
      </c>
      <c r="AV48" s="88"/>
      <c r="AW48" s="85"/>
      <c r="AX48" s="443"/>
      <c r="AY48" s="93"/>
      <c r="AZ48" s="88"/>
      <c r="BA48" s="85"/>
      <c r="BB48" s="443"/>
      <c r="BC48" s="93"/>
      <c r="BD48" s="88"/>
      <c r="BE48" s="85"/>
      <c r="BF48" s="443"/>
      <c r="BG48" s="93"/>
      <c r="BH48" s="88"/>
      <c r="BI48" s="85"/>
      <c r="BJ48" s="443"/>
      <c r="BK48" s="93"/>
      <c r="BL48" s="85">
        <v>1</v>
      </c>
      <c r="BM48" s="94">
        <v>7.5</v>
      </c>
      <c r="BN48" s="98">
        <v>0</v>
      </c>
      <c r="BO48" s="98">
        <v>0</v>
      </c>
      <c r="BP48" s="98">
        <v>0</v>
      </c>
      <c r="BQ48" s="98">
        <v>0</v>
      </c>
      <c r="BR48" s="98">
        <v>0</v>
      </c>
      <c r="BS48" s="98">
        <v>0</v>
      </c>
      <c r="BT48" s="98">
        <v>0</v>
      </c>
      <c r="BU48" s="98">
        <v>0</v>
      </c>
      <c r="BV48" s="98">
        <v>1</v>
      </c>
      <c r="BW48" s="98">
        <v>0</v>
      </c>
      <c r="BX48" s="66">
        <v>0</v>
      </c>
      <c r="BY48" s="67" t="s">
        <v>92</v>
      </c>
      <c r="BZ48" s="91"/>
      <c r="CA48" s="95"/>
      <c r="CB48" s="95"/>
      <c r="CC48" s="95"/>
    </row>
    <row r="49" spans="1:81" s="255" customFormat="1" ht="60" x14ac:dyDescent="0.3">
      <c r="A49" s="78" t="s">
        <v>966</v>
      </c>
      <c r="B49" s="78" t="s">
        <v>344</v>
      </c>
      <c r="C49" s="78" t="s">
        <v>101</v>
      </c>
      <c r="D49" s="78" t="s">
        <v>78</v>
      </c>
      <c r="E49" s="78" t="s">
        <v>429</v>
      </c>
      <c r="F49" s="78" t="s">
        <v>346</v>
      </c>
      <c r="G49" s="78" t="s">
        <v>417</v>
      </c>
      <c r="H49" s="78" t="s">
        <v>104</v>
      </c>
      <c r="I49" s="79">
        <v>1</v>
      </c>
      <c r="J49" s="80" t="s">
        <v>83</v>
      </c>
      <c r="K49" s="80" t="s">
        <v>390</v>
      </c>
      <c r="L49" s="81"/>
      <c r="M49" s="81"/>
      <c r="N49" s="81"/>
      <c r="O49" s="81"/>
      <c r="P49" s="81"/>
      <c r="Q49" s="82">
        <v>2010</v>
      </c>
      <c r="R49" s="83">
        <v>3.0041000000000002</v>
      </c>
      <c r="S49" s="50">
        <v>7.423292750621</v>
      </c>
      <c r="T49" s="50">
        <v>18.654</v>
      </c>
      <c r="U49" s="83">
        <v>18.654</v>
      </c>
      <c r="V49" s="51"/>
      <c r="W49" s="84"/>
      <c r="X49" s="85">
        <v>0.62095136646582993</v>
      </c>
      <c r="Y49" s="86">
        <v>1</v>
      </c>
      <c r="Z49" s="86">
        <v>1</v>
      </c>
      <c r="AA49" s="83">
        <v>18.654</v>
      </c>
      <c r="AB49" s="87"/>
      <c r="AC49" s="85">
        <v>3.2164683177870697E-2</v>
      </c>
      <c r="AD49" s="88">
        <v>84</v>
      </c>
      <c r="AE49" s="89">
        <v>39417</v>
      </c>
      <c r="AF49" s="81" t="s">
        <v>85</v>
      </c>
      <c r="AG49" s="90">
        <v>25.25</v>
      </c>
      <c r="AH49" s="91"/>
      <c r="AI49" s="56">
        <v>40908</v>
      </c>
      <c r="AJ49" s="57">
        <v>25.25</v>
      </c>
      <c r="AK49" s="91"/>
      <c r="AL49" s="59" t="s">
        <v>409</v>
      </c>
      <c r="AM49" s="59" t="s">
        <v>108</v>
      </c>
      <c r="AN49" s="96">
        <v>0.08</v>
      </c>
      <c r="AO49" s="71">
        <v>8.0092148377673464E-2</v>
      </c>
      <c r="AP49" s="96">
        <v>0.1</v>
      </c>
      <c r="AQ49" s="92">
        <v>-1.443183205344456E-2</v>
      </c>
      <c r="AR49" s="88" t="s">
        <v>430</v>
      </c>
      <c r="AS49" s="85">
        <v>1</v>
      </c>
      <c r="AT49" s="443"/>
      <c r="AU49" s="93"/>
      <c r="AV49" s="88"/>
      <c r="AW49" s="85"/>
      <c r="AX49" s="443"/>
      <c r="AY49" s="93"/>
      <c r="AZ49" s="88"/>
      <c r="BA49" s="85"/>
      <c r="BB49" s="443"/>
      <c r="BC49" s="93"/>
      <c r="BD49" s="88"/>
      <c r="BE49" s="85"/>
      <c r="BF49" s="443"/>
      <c r="BG49" s="93"/>
      <c r="BH49" s="88"/>
      <c r="BI49" s="85"/>
      <c r="BJ49" s="443"/>
      <c r="BK49" s="93">
        <v>44074</v>
      </c>
      <c r="BL49" s="85">
        <v>1</v>
      </c>
      <c r="BM49" s="94">
        <v>8.6666666666666661</v>
      </c>
      <c r="BN49" s="98">
        <v>0</v>
      </c>
      <c r="BO49" s="98">
        <v>0</v>
      </c>
      <c r="BP49" s="98">
        <v>0</v>
      </c>
      <c r="BQ49" s="98">
        <v>0</v>
      </c>
      <c r="BR49" s="98">
        <v>0</v>
      </c>
      <c r="BS49" s="98">
        <v>0</v>
      </c>
      <c r="BT49" s="98">
        <v>0</v>
      </c>
      <c r="BU49" s="98">
        <v>0</v>
      </c>
      <c r="BV49" s="98">
        <v>0</v>
      </c>
      <c r="BW49" s="98">
        <v>1</v>
      </c>
      <c r="BX49" s="66">
        <v>0</v>
      </c>
      <c r="BY49" s="67" t="s">
        <v>92</v>
      </c>
      <c r="BZ49" s="91">
        <v>1.8510713700000001</v>
      </c>
      <c r="CA49" s="95"/>
      <c r="CB49" s="95"/>
      <c r="CC49" s="95"/>
    </row>
    <row r="50" spans="1:81" s="284" customFormat="1" ht="60" x14ac:dyDescent="0.3">
      <c r="A50" s="256" t="s">
        <v>967</v>
      </c>
      <c r="B50" s="256" t="s">
        <v>344</v>
      </c>
      <c r="C50" s="256" t="s">
        <v>101</v>
      </c>
      <c r="D50" s="256" t="s">
        <v>78</v>
      </c>
      <c r="E50" s="256" t="s">
        <v>431</v>
      </c>
      <c r="F50" s="256" t="s">
        <v>346</v>
      </c>
      <c r="G50" s="256" t="s">
        <v>417</v>
      </c>
      <c r="H50" s="256" t="s">
        <v>104</v>
      </c>
      <c r="I50" s="257">
        <v>1</v>
      </c>
      <c r="J50" s="258" t="s">
        <v>83</v>
      </c>
      <c r="K50" s="258" t="s">
        <v>390</v>
      </c>
      <c r="L50" s="259"/>
      <c r="M50" s="259"/>
      <c r="N50" s="259"/>
      <c r="O50" s="259"/>
      <c r="P50" s="259"/>
      <c r="Q50" s="260">
        <v>2010</v>
      </c>
      <c r="R50" s="261">
        <v>3.7852999999999999</v>
      </c>
      <c r="S50" s="262">
        <v>9.353679986992999</v>
      </c>
      <c r="T50" s="262">
        <v>17.297000000000001</v>
      </c>
      <c r="U50" s="261">
        <v>17.297000000000001</v>
      </c>
      <c r="V50" s="263"/>
      <c r="W50" s="264"/>
      <c r="X50" s="265">
        <v>0.45695189284865134</v>
      </c>
      <c r="Y50" s="266">
        <v>1</v>
      </c>
      <c r="Z50" s="266">
        <v>1</v>
      </c>
      <c r="AA50" s="261">
        <v>17.297000000000001</v>
      </c>
      <c r="AB50" s="267"/>
      <c r="AC50" s="265">
        <v>0.1414118055154073</v>
      </c>
      <c r="AD50" s="268">
        <v>243</v>
      </c>
      <c r="AE50" s="269">
        <v>39417</v>
      </c>
      <c r="AF50" s="259" t="s">
        <v>85</v>
      </c>
      <c r="AG50" s="270">
        <v>32.1</v>
      </c>
      <c r="AH50" s="271"/>
      <c r="AI50" s="272">
        <v>41090</v>
      </c>
      <c r="AJ50" s="273">
        <v>32.1</v>
      </c>
      <c r="AK50" s="271"/>
      <c r="AL50" s="274" t="s">
        <v>432</v>
      </c>
      <c r="AM50" s="274" t="s">
        <v>196</v>
      </c>
      <c r="AN50" s="275">
        <v>7.7499999999999999E-2</v>
      </c>
      <c r="AO50" s="276">
        <v>7.6022267328185081E-2</v>
      </c>
      <c r="AP50" s="275">
        <v>9.7500000000000003E-2</v>
      </c>
      <c r="AQ50" s="277">
        <v>8.5160559749173581E-2</v>
      </c>
      <c r="AR50" s="268" t="s">
        <v>433</v>
      </c>
      <c r="AS50" s="265">
        <v>1</v>
      </c>
      <c r="AT50" s="445"/>
      <c r="AU50" s="278"/>
      <c r="AV50" s="268"/>
      <c r="AW50" s="265"/>
      <c r="AX50" s="445"/>
      <c r="AY50" s="278"/>
      <c r="AZ50" s="268"/>
      <c r="BA50" s="265"/>
      <c r="BB50" s="445"/>
      <c r="BC50" s="278"/>
      <c r="BD50" s="268"/>
      <c r="BE50" s="265"/>
      <c r="BF50" s="445"/>
      <c r="BG50" s="278"/>
      <c r="BH50" s="268"/>
      <c r="BI50" s="265"/>
      <c r="BJ50" s="445"/>
      <c r="BK50" s="278">
        <v>46081</v>
      </c>
      <c r="BL50" s="265">
        <v>1</v>
      </c>
      <c r="BM50" s="279">
        <v>14.161111111111111</v>
      </c>
      <c r="BN50" s="280">
        <v>0</v>
      </c>
      <c r="BO50" s="280">
        <v>0</v>
      </c>
      <c r="BP50" s="280">
        <v>0</v>
      </c>
      <c r="BQ50" s="280">
        <v>0</v>
      </c>
      <c r="BR50" s="280">
        <v>0</v>
      </c>
      <c r="BS50" s="280">
        <v>0</v>
      </c>
      <c r="BT50" s="280">
        <v>0</v>
      </c>
      <c r="BU50" s="280">
        <v>0</v>
      </c>
      <c r="BV50" s="280">
        <v>0</v>
      </c>
      <c r="BW50" s="280">
        <v>1</v>
      </c>
      <c r="BX50" s="281">
        <v>0</v>
      </c>
      <c r="BY50" s="282" t="s">
        <v>92</v>
      </c>
      <c r="BZ50" s="271">
        <v>2.9567207500000001</v>
      </c>
      <c r="CA50" s="283"/>
      <c r="CB50" s="283"/>
      <c r="CC50" s="283"/>
    </row>
    <row r="51" spans="1:81" s="255" customFormat="1" ht="60" x14ac:dyDescent="0.3">
      <c r="A51" s="78" t="s">
        <v>968</v>
      </c>
      <c r="B51" s="78" t="s">
        <v>344</v>
      </c>
      <c r="C51" s="78" t="s">
        <v>101</v>
      </c>
      <c r="D51" s="78" t="s">
        <v>78</v>
      </c>
      <c r="E51" s="78" t="s">
        <v>434</v>
      </c>
      <c r="F51" s="78" t="s">
        <v>346</v>
      </c>
      <c r="G51" s="78" t="s">
        <v>417</v>
      </c>
      <c r="H51" s="78" t="s">
        <v>104</v>
      </c>
      <c r="I51" s="79">
        <v>1</v>
      </c>
      <c r="J51" s="80" t="s">
        <v>83</v>
      </c>
      <c r="K51" s="80" t="s">
        <v>390</v>
      </c>
      <c r="L51" s="81"/>
      <c r="M51" s="81"/>
      <c r="N51" s="81"/>
      <c r="O51" s="81"/>
      <c r="P51" s="81"/>
      <c r="Q51" s="82">
        <v>2011</v>
      </c>
      <c r="R51" s="83">
        <v>3.85</v>
      </c>
      <c r="S51" s="50">
        <v>9.5135571685000002</v>
      </c>
      <c r="T51" s="50">
        <v>17.003900000000002</v>
      </c>
      <c r="U51" s="83">
        <v>17.003900000000002</v>
      </c>
      <c r="V51" s="51"/>
      <c r="W51" s="84"/>
      <c r="X51" s="85">
        <v>0.44165974025974031</v>
      </c>
      <c r="Y51" s="86">
        <v>1</v>
      </c>
      <c r="Z51" s="86">
        <v>1</v>
      </c>
      <c r="AA51" s="83">
        <v>17.003900000000002</v>
      </c>
      <c r="AB51" s="87"/>
      <c r="AC51" s="85">
        <v>0</v>
      </c>
      <c r="AD51" s="88">
        <v>115</v>
      </c>
      <c r="AE51" s="89">
        <v>39417</v>
      </c>
      <c r="AF51" s="81" t="s">
        <v>85</v>
      </c>
      <c r="AG51" s="90">
        <v>40</v>
      </c>
      <c r="AH51" s="91"/>
      <c r="AI51" s="56">
        <v>40304</v>
      </c>
      <c r="AJ51" s="57">
        <v>39</v>
      </c>
      <c r="AK51" s="91"/>
      <c r="AL51" s="59" t="s">
        <v>409</v>
      </c>
      <c r="AM51" s="59" t="s">
        <v>108</v>
      </c>
      <c r="AN51" s="96">
        <v>0.08</v>
      </c>
      <c r="AO51" s="71">
        <v>7.7838336399999999E-2</v>
      </c>
      <c r="AP51" s="96">
        <v>0.10249999999999999</v>
      </c>
      <c r="AQ51" s="92">
        <v>0</v>
      </c>
      <c r="AR51" s="88" t="s">
        <v>435</v>
      </c>
      <c r="AS51" s="85">
        <v>1</v>
      </c>
      <c r="AT51" s="443"/>
      <c r="AU51" s="93"/>
      <c r="AV51" s="88"/>
      <c r="AW51" s="85"/>
      <c r="AX51" s="443"/>
      <c r="AY51" s="93"/>
      <c r="AZ51" s="88"/>
      <c r="BA51" s="85"/>
      <c r="BB51" s="443"/>
      <c r="BC51" s="93"/>
      <c r="BD51" s="88"/>
      <c r="BE51" s="85"/>
      <c r="BF51" s="443"/>
      <c r="BG51" s="93"/>
      <c r="BH51" s="88"/>
      <c r="BI51" s="85"/>
      <c r="BJ51" s="443"/>
      <c r="BK51" s="93">
        <v>46295</v>
      </c>
      <c r="BL51" s="85">
        <v>1</v>
      </c>
      <c r="BM51" s="94">
        <v>14.75</v>
      </c>
      <c r="BN51" s="98">
        <v>0</v>
      </c>
      <c r="BO51" s="98">
        <v>0</v>
      </c>
      <c r="BP51" s="98">
        <v>0</v>
      </c>
      <c r="BQ51" s="98">
        <v>0</v>
      </c>
      <c r="BR51" s="98">
        <v>0</v>
      </c>
      <c r="BS51" s="98">
        <v>0</v>
      </c>
      <c r="BT51" s="98">
        <v>0</v>
      </c>
      <c r="BU51" s="98">
        <v>0</v>
      </c>
      <c r="BV51" s="98">
        <v>0</v>
      </c>
      <c r="BW51" s="98">
        <v>1</v>
      </c>
      <c r="BX51" s="66">
        <v>0</v>
      </c>
      <c r="BY51" s="67" t="s">
        <v>92</v>
      </c>
      <c r="BZ51" s="91">
        <v>3.1158213099999998</v>
      </c>
      <c r="CA51" s="95"/>
      <c r="CB51" s="95"/>
      <c r="CC51" s="95"/>
    </row>
    <row r="52" spans="1:81" s="284" customFormat="1" ht="45" x14ac:dyDescent="0.3">
      <c r="A52" s="256" t="s">
        <v>969</v>
      </c>
      <c r="B52" s="256" t="s">
        <v>344</v>
      </c>
      <c r="C52" s="256" t="s">
        <v>101</v>
      </c>
      <c r="D52" s="256" t="s">
        <v>78</v>
      </c>
      <c r="E52" s="256" t="s">
        <v>436</v>
      </c>
      <c r="F52" s="256" t="s">
        <v>346</v>
      </c>
      <c r="G52" s="256" t="s">
        <v>140</v>
      </c>
      <c r="H52" s="256" t="s">
        <v>140</v>
      </c>
      <c r="I52" s="257">
        <v>1</v>
      </c>
      <c r="J52" s="258" t="s">
        <v>83</v>
      </c>
      <c r="K52" s="258" t="s">
        <v>390</v>
      </c>
      <c r="L52" s="259"/>
      <c r="M52" s="259"/>
      <c r="N52" s="259"/>
      <c r="O52" s="259"/>
      <c r="P52" s="259"/>
      <c r="Q52" s="260"/>
      <c r="R52" s="261">
        <v>26.8</v>
      </c>
      <c r="S52" s="262">
        <v>66.224242107999999</v>
      </c>
      <c r="T52" s="262"/>
      <c r="U52" s="261"/>
      <c r="V52" s="263"/>
      <c r="W52" s="264"/>
      <c r="X52" s="265"/>
      <c r="Y52" s="266"/>
      <c r="Z52" s="266"/>
      <c r="AA52" s="261"/>
      <c r="AB52" s="267"/>
      <c r="AC52" s="265"/>
      <c r="AD52" s="268"/>
      <c r="AE52" s="269">
        <v>39417</v>
      </c>
      <c r="AF52" s="259" t="s">
        <v>85</v>
      </c>
      <c r="AG52" s="273">
        <v>70.600999999999999</v>
      </c>
      <c r="AH52" s="271"/>
      <c r="AI52" s="272">
        <v>41090</v>
      </c>
      <c r="AJ52" s="273">
        <v>70.75</v>
      </c>
      <c r="AK52" s="271"/>
      <c r="AL52" s="274" t="s">
        <v>391</v>
      </c>
      <c r="AM52" s="274" t="s">
        <v>196</v>
      </c>
      <c r="AN52" s="276"/>
      <c r="AO52" s="276"/>
      <c r="AP52" s="285"/>
      <c r="AQ52" s="277"/>
      <c r="AR52" s="268"/>
      <c r="AS52" s="265"/>
      <c r="AT52" s="445"/>
      <c r="AU52" s="278"/>
      <c r="AV52" s="268"/>
      <c r="AW52" s="265"/>
      <c r="AX52" s="445"/>
      <c r="AY52" s="278"/>
      <c r="AZ52" s="268"/>
      <c r="BA52" s="265"/>
      <c r="BB52" s="445"/>
      <c r="BC52" s="278"/>
      <c r="BD52" s="268"/>
      <c r="BE52" s="265"/>
      <c r="BF52" s="445"/>
      <c r="BG52" s="278"/>
      <c r="BH52" s="268"/>
      <c r="BI52" s="265"/>
      <c r="BJ52" s="445"/>
      <c r="BK52" s="278"/>
      <c r="BL52" s="265"/>
      <c r="BM52" s="279"/>
      <c r="BN52" s="280">
        <v>0</v>
      </c>
      <c r="BO52" s="280">
        <v>0</v>
      </c>
      <c r="BP52" s="280">
        <v>0</v>
      </c>
      <c r="BQ52" s="280">
        <v>0</v>
      </c>
      <c r="BR52" s="280">
        <v>0</v>
      </c>
      <c r="BS52" s="280">
        <v>0</v>
      </c>
      <c r="BT52" s="280">
        <v>0</v>
      </c>
      <c r="BU52" s="280">
        <v>0</v>
      </c>
      <c r="BV52" s="280">
        <v>0</v>
      </c>
      <c r="BW52" s="280">
        <v>0</v>
      </c>
      <c r="BX52" s="281">
        <v>0</v>
      </c>
      <c r="BY52" s="282" t="s">
        <v>92</v>
      </c>
      <c r="BZ52" s="271">
        <v>0.06</v>
      </c>
      <c r="CA52" s="283"/>
      <c r="CB52" s="283"/>
      <c r="CC52" s="283"/>
    </row>
    <row r="53" spans="1:81" s="284" customFormat="1" ht="60" x14ac:dyDescent="0.3">
      <c r="A53" s="256" t="s">
        <v>437</v>
      </c>
      <c r="B53" s="256" t="s">
        <v>344</v>
      </c>
      <c r="C53" s="256" t="s">
        <v>101</v>
      </c>
      <c r="D53" s="256" t="s">
        <v>78</v>
      </c>
      <c r="E53" s="256" t="s">
        <v>438</v>
      </c>
      <c r="F53" s="256" t="s">
        <v>346</v>
      </c>
      <c r="G53" s="256" t="s">
        <v>347</v>
      </c>
      <c r="H53" s="256" t="s">
        <v>104</v>
      </c>
      <c r="I53" s="257">
        <v>1</v>
      </c>
      <c r="J53" s="258" t="s">
        <v>83</v>
      </c>
      <c r="K53" s="258" t="s">
        <v>439</v>
      </c>
      <c r="L53" s="259"/>
      <c r="M53" s="259"/>
      <c r="N53" s="259"/>
      <c r="O53" s="259"/>
      <c r="P53" s="259"/>
      <c r="Q53" s="260">
        <v>1996</v>
      </c>
      <c r="R53" s="261">
        <v>1.4</v>
      </c>
      <c r="S53" s="262">
        <v>3.4594753339999995</v>
      </c>
      <c r="T53" s="262">
        <v>6.8289999999999997</v>
      </c>
      <c r="U53" s="261">
        <v>6.8289999999999997</v>
      </c>
      <c r="V53" s="263"/>
      <c r="W53" s="264"/>
      <c r="X53" s="265">
        <v>0.48778571428571427</v>
      </c>
      <c r="Y53" s="266">
        <v>1</v>
      </c>
      <c r="Z53" s="266">
        <v>1</v>
      </c>
      <c r="AA53" s="261">
        <v>6.8289999999999997</v>
      </c>
      <c r="AB53" s="267"/>
      <c r="AC53" s="265">
        <v>0.19490408551764535</v>
      </c>
      <c r="AD53" s="268">
        <v>105</v>
      </c>
      <c r="AE53" s="269">
        <v>35977</v>
      </c>
      <c r="AF53" s="259" t="s">
        <v>85</v>
      </c>
      <c r="AG53" s="270">
        <v>8.0256500000000006</v>
      </c>
      <c r="AH53" s="271"/>
      <c r="AI53" s="272">
        <v>40543</v>
      </c>
      <c r="AJ53" s="273">
        <v>8</v>
      </c>
      <c r="AK53" s="271"/>
      <c r="AL53" s="274" t="s">
        <v>440</v>
      </c>
      <c r="AM53" s="274" t="s">
        <v>98</v>
      </c>
      <c r="AN53" s="286">
        <v>8.5000000000000006E-2</v>
      </c>
      <c r="AO53" s="276">
        <v>9.7398359433256226E-2</v>
      </c>
      <c r="AP53" s="286">
        <v>9.5000000000000001E-2</v>
      </c>
      <c r="AQ53" s="277">
        <v>8.0211266155804983E-2</v>
      </c>
      <c r="AR53" s="268" t="s">
        <v>441</v>
      </c>
      <c r="AS53" s="265">
        <v>1</v>
      </c>
      <c r="AT53" s="445">
        <v>6829</v>
      </c>
      <c r="AU53" s="278">
        <v>41243</v>
      </c>
      <c r="AV53" s="268" t="s">
        <v>83</v>
      </c>
      <c r="AW53" s="265" t="s">
        <v>83</v>
      </c>
      <c r="AX53" s="445" t="s">
        <v>83</v>
      </c>
      <c r="AY53" s="278" t="s">
        <v>83</v>
      </c>
      <c r="AZ53" s="268" t="s">
        <v>83</v>
      </c>
      <c r="BA53" s="265" t="s">
        <v>83</v>
      </c>
      <c r="BB53" s="445" t="s">
        <v>83</v>
      </c>
      <c r="BC53" s="278" t="s">
        <v>83</v>
      </c>
      <c r="BD53" s="268" t="s">
        <v>83</v>
      </c>
      <c r="BE53" s="265" t="s">
        <v>83</v>
      </c>
      <c r="BF53" s="445" t="s">
        <v>83</v>
      </c>
      <c r="BG53" s="278" t="s">
        <v>83</v>
      </c>
      <c r="BH53" s="268" t="s">
        <v>83</v>
      </c>
      <c r="BI53" s="265" t="s">
        <v>83</v>
      </c>
      <c r="BJ53" s="445" t="s">
        <v>83</v>
      </c>
      <c r="BK53" s="278" t="s">
        <v>83</v>
      </c>
      <c r="BL53" s="265">
        <v>1</v>
      </c>
      <c r="BM53" s="279">
        <v>0.41666666666666669</v>
      </c>
      <c r="BN53" s="280">
        <v>0</v>
      </c>
      <c r="BO53" s="280">
        <v>1</v>
      </c>
      <c r="BP53" s="280">
        <v>0</v>
      </c>
      <c r="BQ53" s="280">
        <v>0</v>
      </c>
      <c r="BR53" s="280">
        <v>0</v>
      </c>
      <c r="BS53" s="280">
        <v>0</v>
      </c>
      <c r="BT53" s="280">
        <v>0</v>
      </c>
      <c r="BU53" s="280">
        <v>0</v>
      </c>
      <c r="BV53" s="280">
        <v>0</v>
      </c>
      <c r="BW53" s="280">
        <v>0</v>
      </c>
      <c r="BX53" s="281">
        <v>0</v>
      </c>
      <c r="BY53" s="282" t="s">
        <v>92</v>
      </c>
      <c r="BZ53" s="271">
        <v>0.72000130000000007</v>
      </c>
      <c r="CA53" s="283"/>
      <c r="CB53" s="283"/>
      <c r="CC53" s="283"/>
    </row>
    <row r="54" spans="1:81" s="284" customFormat="1" ht="75" x14ac:dyDescent="0.3">
      <c r="A54" s="256" t="s">
        <v>442</v>
      </c>
      <c r="B54" s="256" t="s">
        <v>344</v>
      </c>
      <c r="C54" s="256" t="s">
        <v>101</v>
      </c>
      <c r="D54" s="256" t="s">
        <v>78</v>
      </c>
      <c r="E54" s="256" t="s">
        <v>443</v>
      </c>
      <c r="F54" s="256" t="s">
        <v>346</v>
      </c>
      <c r="G54" s="256" t="s">
        <v>417</v>
      </c>
      <c r="H54" s="256" t="s">
        <v>104</v>
      </c>
      <c r="I54" s="257">
        <v>1</v>
      </c>
      <c r="J54" s="258" t="s">
        <v>83</v>
      </c>
      <c r="K54" s="258" t="s">
        <v>444</v>
      </c>
      <c r="L54" s="259"/>
      <c r="M54" s="259"/>
      <c r="N54" s="259"/>
      <c r="O54" s="259"/>
      <c r="P54" s="259"/>
      <c r="Q54" s="260">
        <v>1991</v>
      </c>
      <c r="R54" s="261">
        <v>13.7</v>
      </c>
      <c r="S54" s="262">
        <v>33.853437196999998</v>
      </c>
      <c r="T54" s="262">
        <v>68.857399999999998</v>
      </c>
      <c r="U54" s="261">
        <v>68.857399999999998</v>
      </c>
      <c r="V54" s="263"/>
      <c r="W54" s="264"/>
      <c r="X54" s="265">
        <v>0.50260875912408753</v>
      </c>
      <c r="Y54" s="266">
        <v>10</v>
      </c>
      <c r="Z54" s="266">
        <v>13</v>
      </c>
      <c r="AA54" s="261">
        <v>5.2967230769230769</v>
      </c>
      <c r="AB54" s="267"/>
      <c r="AC54" s="265">
        <v>0.13224431941955406</v>
      </c>
      <c r="AD54" s="268">
        <v>484</v>
      </c>
      <c r="AE54" s="269">
        <v>32994</v>
      </c>
      <c r="AF54" s="259" t="s">
        <v>85</v>
      </c>
      <c r="AG54" s="270">
        <v>89.009493000000006</v>
      </c>
      <c r="AH54" s="271"/>
      <c r="AI54" s="272">
        <v>40178</v>
      </c>
      <c r="AJ54" s="273">
        <v>88</v>
      </c>
      <c r="AK54" s="271"/>
      <c r="AL54" s="274" t="s">
        <v>440</v>
      </c>
      <c r="AM54" s="274" t="s">
        <v>98</v>
      </c>
      <c r="AN54" s="286">
        <v>8.2500000000000004E-2</v>
      </c>
      <c r="AO54" s="276">
        <v>8.9134677521822761E-2</v>
      </c>
      <c r="AP54" s="286">
        <v>9.5000000000000001E-2</v>
      </c>
      <c r="AQ54" s="277">
        <v>2.2883548869643278E-2</v>
      </c>
      <c r="AR54" s="268" t="s">
        <v>445</v>
      </c>
      <c r="AS54" s="265">
        <v>0.34805239747137995</v>
      </c>
      <c r="AT54" s="445">
        <v>27300</v>
      </c>
      <c r="AU54" s="278">
        <v>42916</v>
      </c>
      <c r="AV54" s="268" t="s">
        <v>446</v>
      </c>
      <c r="AW54" s="265">
        <v>0.13580427634317802</v>
      </c>
      <c r="AX54" s="445">
        <v>9333</v>
      </c>
      <c r="AY54" s="278">
        <v>42035</v>
      </c>
      <c r="AZ54" s="268" t="s">
        <v>447</v>
      </c>
      <c r="BA54" s="265">
        <v>0.11885109470270683</v>
      </c>
      <c r="BB54" s="445">
        <v>7675.5</v>
      </c>
      <c r="BC54" s="278">
        <v>42063</v>
      </c>
      <c r="BD54" s="268" t="s">
        <v>448</v>
      </c>
      <c r="BE54" s="265">
        <v>9.7705588656961953E-2</v>
      </c>
      <c r="BF54" s="445">
        <v>5923.5</v>
      </c>
      <c r="BG54" s="278">
        <v>42124</v>
      </c>
      <c r="BH54" s="268" t="s">
        <v>449</v>
      </c>
      <c r="BI54" s="265">
        <v>7.0834442727539595E-2</v>
      </c>
      <c r="BJ54" s="445">
        <v>4440.5</v>
      </c>
      <c r="BK54" s="278">
        <v>42063</v>
      </c>
      <c r="BL54" s="265">
        <v>1</v>
      </c>
      <c r="BM54" s="279">
        <v>3.4605561139588321</v>
      </c>
      <c r="BN54" s="280">
        <v>0</v>
      </c>
      <c r="BO54" s="280">
        <v>0.1</v>
      </c>
      <c r="BP54" s="280">
        <v>0</v>
      </c>
      <c r="BQ54" s="280">
        <v>0.45</v>
      </c>
      <c r="BR54" s="280">
        <v>0.01</v>
      </c>
      <c r="BS54" s="280">
        <v>0.44</v>
      </c>
      <c r="BT54" s="280">
        <v>0</v>
      </c>
      <c r="BU54" s="280">
        <v>0</v>
      </c>
      <c r="BV54" s="280">
        <v>0</v>
      </c>
      <c r="BW54" s="280">
        <v>0</v>
      </c>
      <c r="BX54" s="281">
        <v>0</v>
      </c>
      <c r="BY54" s="282" t="s">
        <v>92</v>
      </c>
      <c r="BZ54" s="271">
        <v>7.9751684999999997</v>
      </c>
      <c r="CA54" s="283"/>
      <c r="CB54" s="283"/>
      <c r="CC54" s="283"/>
    </row>
    <row r="55" spans="1:81" s="284" customFormat="1" ht="60" x14ac:dyDescent="0.3">
      <c r="A55" s="256" t="s">
        <v>450</v>
      </c>
      <c r="B55" s="256" t="s">
        <v>344</v>
      </c>
      <c r="C55" s="256" t="s">
        <v>101</v>
      </c>
      <c r="D55" s="256" t="s">
        <v>78</v>
      </c>
      <c r="E55" s="256" t="s">
        <v>451</v>
      </c>
      <c r="F55" s="256" t="s">
        <v>452</v>
      </c>
      <c r="G55" s="256" t="s">
        <v>417</v>
      </c>
      <c r="H55" s="256" t="s">
        <v>104</v>
      </c>
      <c r="I55" s="257">
        <v>1</v>
      </c>
      <c r="J55" s="258"/>
      <c r="K55" s="258" t="s">
        <v>453</v>
      </c>
      <c r="L55" s="259"/>
      <c r="M55" s="259"/>
      <c r="N55" s="259"/>
      <c r="O55" s="259"/>
      <c r="P55" s="259"/>
      <c r="Q55" s="260">
        <v>2000</v>
      </c>
      <c r="R55" s="261">
        <v>5.4</v>
      </c>
      <c r="S55" s="262">
        <v>13.343690574</v>
      </c>
      <c r="T55" s="262">
        <v>30.154</v>
      </c>
      <c r="U55" s="261">
        <v>30.154</v>
      </c>
      <c r="V55" s="263"/>
      <c r="W55" s="264"/>
      <c r="X55" s="265">
        <v>0.55840740740740735</v>
      </c>
      <c r="Y55" s="266">
        <v>2</v>
      </c>
      <c r="Z55" s="266">
        <v>2</v>
      </c>
      <c r="AA55" s="261">
        <v>15.077</v>
      </c>
      <c r="AB55" s="267"/>
      <c r="AC55" s="265">
        <v>0.24325130994229621</v>
      </c>
      <c r="AD55" s="268">
        <v>384</v>
      </c>
      <c r="AE55" s="269">
        <v>40156</v>
      </c>
      <c r="AF55" s="259" t="s">
        <v>85</v>
      </c>
      <c r="AG55" s="270">
        <v>52.9</v>
      </c>
      <c r="AH55" s="271"/>
      <c r="AI55" s="272">
        <v>41090</v>
      </c>
      <c r="AJ55" s="273">
        <v>52.9</v>
      </c>
      <c r="AK55" s="271"/>
      <c r="AL55" s="274" t="s">
        <v>454</v>
      </c>
      <c r="AM55" s="274" t="s">
        <v>98</v>
      </c>
      <c r="AN55" s="275">
        <v>8.5000000000000006E-2</v>
      </c>
      <c r="AO55" s="276">
        <v>8.7597883842078852E-2</v>
      </c>
      <c r="AP55" s="285">
        <v>9.5000000000000001E-2</v>
      </c>
      <c r="AQ55" s="277">
        <v>0.11050665866528719</v>
      </c>
      <c r="AR55" s="268" t="s">
        <v>455</v>
      </c>
      <c r="AS55" s="265">
        <v>0.62095908870851735</v>
      </c>
      <c r="AT55" s="445">
        <v>18013</v>
      </c>
      <c r="AU55" s="278">
        <v>43100</v>
      </c>
      <c r="AV55" s="268" t="s">
        <v>456</v>
      </c>
      <c r="AW55" s="265">
        <v>0.37904091129148265</v>
      </c>
      <c r="AX55" s="445">
        <v>12141</v>
      </c>
      <c r="AY55" s="278">
        <v>43799</v>
      </c>
      <c r="AZ55" s="268" t="s">
        <v>83</v>
      </c>
      <c r="BA55" s="265" t="s">
        <v>83</v>
      </c>
      <c r="BB55" s="445" t="s">
        <v>83</v>
      </c>
      <c r="BC55" s="278" t="s">
        <v>83</v>
      </c>
      <c r="BD55" s="268" t="s">
        <v>83</v>
      </c>
      <c r="BE55" s="265" t="s">
        <v>83</v>
      </c>
      <c r="BF55" s="445" t="s">
        <v>83</v>
      </c>
      <c r="BG55" s="278" t="s">
        <v>83</v>
      </c>
      <c r="BH55" s="268" t="s">
        <v>83</v>
      </c>
      <c r="BI55" s="265" t="s">
        <v>83</v>
      </c>
      <c r="BJ55" s="445" t="s">
        <v>83</v>
      </c>
      <c r="BK55" s="278" t="s">
        <v>83</v>
      </c>
      <c r="BL55" s="265">
        <v>1</v>
      </c>
      <c r="BM55" s="279">
        <v>6.2264950799753418</v>
      </c>
      <c r="BN55" s="280">
        <v>0</v>
      </c>
      <c r="BO55" s="280">
        <v>0</v>
      </c>
      <c r="BP55" s="280">
        <v>0</v>
      </c>
      <c r="BQ55" s="280">
        <v>0</v>
      </c>
      <c r="BR55" s="280">
        <v>0</v>
      </c>
      <c r="BS55" s="280">
        <v>0</v>
      </c>
      <c r="BT55" s="280">
        <v>0.62</v>
      </c>
      <c r="BU55" s="280">
        <v>0</v>
      </c>
      <c r="BV55" s="280">
        <v>0.38</v>
      </c>
      <c r="BW55" s="280">
        <v>0</v>
      </c>
      <c r="BX55" s="281">
        <v>0</v>
      </c>
      <c r="BY55" s="282" t="s">
        <v>92</v>
      </c>
      <c r="BZ55" s="271">
        <v>4.4540266500000003</v>
      </c>
      <c r="CA55" s="283"/>
      <c r="CB55" s="283"/>
      <c r="CC55" s="283"/>
    </row>
    <row r="56" spans="1:81" s="284" customFormat="1" ht="60" x14ac:dyDescent="0.3">
      <c r="A56" s="256" t="s">
        <v>457</v>
      </c>
      <c r="B56" s="256" t="s">
        <v>344</v>
      </c>
      <c r="C56" s="256" t="s">
        <v>101</v>
      </c>
      <c r="D56" s="256" t="s">
        <v>78</v>
      </c>
      <c r="E56" s="256" t="s">
        <v>458</v>
      </c>
      <c r="F56" s="256" t="s">
        <v>452</v>
      </c>
      <c r="G56" s="256" t="s">
        <v>417</v>
      </c>
      <c r="H56" s="256" t="s">
        <v>104</v>
      </c>
      <c r="I56" s="257">
        <v>1</v>
      </c>
      <c r="J56" s="258" t="s">
        <v>83</v>
      </c>
      <c r="K56" s="258" t="s">
        <v>459</v>
      </c>
      <c r="L56" s="259"/>
      <c r="M56" s="259"/>
      <c r="N56" s="259"/>
      <c r="O56" s="259"/>
      <c r="P56" s="259"/>
      <c r="Q56" s="260">
        <v>1985</v>
      </c>
      <c r="R56" s="261">
        <v>1.4</v>
      </c>
      <c r="S56" s="262">
        <v>3.4594753339999995</v>
      </c>
      <c r="T56" s="262">
        <v>8.1784999999999997</v>
      </c>
      <c r="U56" s="261">
        <v>8.1784999999999997</v>
      </c>
      <c r="V56" s="263"/>
      <c r="W56" s="264"/>
      <c r="X56" s="265">
        <v>0.58417857142857144</v>
      </c>
      <c r="Y56" s="266">
        <v>3</v>
      </c>
      <c r="Z56" s="266">
        <v>7</v>
      </c>
      <c r="AA56" s="261">
        <v>1.1683571428571429</v>
      </c>
      <c r="AB56" s="267"/>
      <c r="AC56" s="265">
        <v>0.27315522406309228</v>
      </c>
      <c r="AD56" s="268">
        <v>130</v>
      </c>
      <c r="AE56" s="269">
        <v>35582</v>
      </c>
      <c r="AF56" s="259" t="s">
        <v>85</v>
      </c>
      <c r="AG56" s="270">
        <v>14.333874</v>
      </c>
      <c r="AH56" s="271"/>
      <c r="AI56" s="272">
        <v>40724</v>
      </c>
      <c r="AJ56" s="273">
        <v>13.75</v>
      </c>
      <c r="AK56" s="271"/>
      <c r="AL56" s="274" t="s">
        <v>409</v>
      </c>
      <c r="AM56" s="274" t="s">
        <v>108</v>
      </c>
      <c r="AN56" s="286">
        <v>0.08</v>
      </c>
      <c r="AO56" s="276">
        <v>8.4462306078612673E-2</v>
      </c>
      <c r="AP56" s="286">
        <v>9.5000000000000001E-2</v>
      </c>
      <c r="AQ56" s="277">
        <v>4.7969486440039732E-2</v>
      </c>
      <c r="AR56" s="268" t="s">
        <v>460</v>
      </c>
      <c r="AS56" s="265">
        <v>0.22510794204396994</v>
      </c>
      <c r="AT56" s="445">
        <v>1903.2</v>
      </c>
      <c r="AU56" s="278">
        <v>42338</v>
      </c>
      <c r="AV56" s="268" t="s">
        <v>461</v>
      </c>
      <c r="AW56" s="265">
        <v>0.21994117383130438</v>
      </c>
      <c r="AX56" s="445">
        <v>1924.6</v>
      </c>
      <c r="AY56" s="278">
        <v>42460</v>
      </c>
      <c r="AZ56" s="268" t="s">
        <v>462</v>
      </c>
      <c r="BA56" s="265">
        <v>0.15339493693078604</v>
      </c>
      <c r="BB56" s="445">
        <v>1296</v>
      </c>
      <c r="BC56" s="278">
        <v>44561</v>
      </c>
      <c r="BD56" s="268" t="s">
        <v>463</v>
      </c>
      <c r="BE56" s="265">
        <v>0.12214176230461174</v>
      </c>
      <c r="BF56" s="445">
        <v>912.9</v>
      </c>
      <c r="BG56" s="278">
        <v>42308</v>
      </c>
      <c r="BH56" s="268" t="s">
        <v>464</v>
      </c>
      <c r="BI56" s="265">
        <v>0.11924166231081158</v>
      </c>
      <c r="BJ56" s="445">
        <v>915</v>
      </c>
      <c r="BK56" s="278">
        <v>41759</v>
      </c>
      <c r="BL56" s="265">
        <v>1</v>
      </c>
      <c r="BM56" s="279">
        <v>4.0425788616063087</v>
      </c>
      <c r="BN56" s="280">
        <v>0</v>
      </c>
      <c r="BO56" s="280">
        <v>0</v>
      </c>
      <c r="BP56" s="280">
        <v>0.2</v>
      </c>
      <c r="BQ56" s="280">
        <v>0</v>
      </c>
      <c r="BR56" s="280">
        <v>0.64</v>
      </c>
      <c r="BS56" s="280">
        <v>0</v>
      </c>
      <c r="BT56" s="280">
        <v>0</v>
      </c>
      <c r="BU56" s="280">
        <v>0</v>
      </c>
      <c r="BV56" s="280">
        <v>0</v>
      </c>
      <c r="BW56" s="280">
        <v>0</v>
      </c>
      <c r="BX56" s="281">
        <v>0.16</v>
      </c>
      <c r="BY56" s="282" t="s">
        <v>92</v>
      </c>
      <c r="BZ56" s="271">
        <v>1.0583395</v>
      </c>
      <c r="CA56" s="283"/>
      <c r="CB56" s="283"/>
      <c r="CC56" s="283"/>
    </row>
    <row r="57" spans="1:81" s="284" customFormat="1" ht="60" x14ac:dyDescent="0.3">
      <c r="A57" s="256" t="s">
        <v>465</v>
      </c>
      <c r="B57" s="256" t="s">
        <v>344</v>
      </c>
      <c r="C57" s="256" t="s">
        <v>101</v>
      </c>
      <c r="D57" s="256" t="s">
        <v>78</v>
      </c>
      <c r="E57" s="256" t="s">
        <v>466</v>
      </c>
      <c r="F57" s="256" t="s">
        <v>452</v>
      </c>
      <c r="G57" s="256" t="s">
        <v>129</v>
      </c>
      <c r="H57" s="256" t="s">
        <v>104</v>
      </c>
      <c r="I57" s="257">
        <v>1</v>
      </c>
      <c r="J57" s="258" t="s">
        <v>83</v>
      </c>
      <c r="K57" s="258" t="s">
        <v>467</v>
      </c>
      <c r="L57" s="259"/>
      <c r="M57" s="259"/>
      <c r="N57" s="259"/>
      <c r="O57" s="259"/>
      <c r="P57" s="259"/>
      <c r="Q57" s="260">
        <v>1986</v>
      </c>
      <c r="R57" s="261">
        <v>3</v>
      </c>
      <c r="S57" s="262">
        <v>7.4131614299999997</v>
      </c>
      <c r="T57" s="262">
        <v>27.258399999999998</v>
      </c>
      <c r="U57" s="261">
        <v>27.258399999999998</v>
      </c>
      <c r="V57" s="263"/>
      <c r="W57" s="264"/>
      <c r="X57" s="265">
        <v>0.90861333333333327</v>
      </c>
      <c r="Y57" s="266">
        <v>3</v>
      </c>
      <c r="Z57" s="266">
        <v>42</v>
      </c>
      <c r="AA57" s="261">
        <v>0.64900952380952381</v>
      </c>
      <c r="AB57" s="267"/>
      <c r="AC57" s="265">
        <v>0.53902650192234325</v>
      </c>
      <c r="AD57" s="268">
        <v>407</v>
      </c>
      <c r="AE57" s="269">
        <v>35886</v>
      </c>
      <c r="AF57" s="259" t="s">
        <v>85</v>
      </c>
      <c r="AG57" s="270">
        <v>57.914020999999998</v>
      </c>
      <c r="AH57" s="271"/>
      <c r="AI57" s="272">
        <v>40543</v>
      </c>
      <c r="AJ57" s="273">
        <v>56.5</v>
      </c>
      <c r="AK57" s="271"/>
      <c r="AL57" s="274" t="s">
        <v>349</v>
      </c>
      <c r="AM57" s="274" t="s">
        <v>160</v>
      </c>
      <c r="AN57" s="286">
        <v>8.2500000000000004E-2</v>
      </c>
      <c r="AO57" s="276">
        <v>7.8300793171759156E-2</v>
      </c>
      <c r="AP57" s="286">
        <v>9.5000000000000001E-2</v>
      </c>
      <c r="AQ57" s="277">
        <v>4.219747721008793E-2</v>
      </c>
      <c r="AR57" s="268" t="s">
        <v>468</v>
      </c>
      <c r="AS57" s="265">
        <v>0.31370338746322812</v>
      </c>
      <c r="AT57" s="445">
        <v>9984</v>
      </c>
      <c r="AU57" s="278">
        <v>44104</v>
      </c>
      <c r="AV57" s="268" t="s">
        <v>469</v>
      </c>
      <c r="AW57" s="265">
        <v>0.24949826130224009</v>
      </c>
      <c r="AX57" s="445">
        <v>6520.4</v>
      </c>
      <c r="AY57" s="278">
        <v>42643</v>
      </c>
      <c r="AZ57" s="268" t="s">
        <v>470</v>
      </c>
      <c r="BA57" s="265">
        <v>8.2371583983837052E-2</v>
      </c>
      <c r="BB57" s="445">
        <v>2442</v>
      </c>
      <c r="BC57" s="278">
        <v>41517</v>
      </c>
      <c r="BD57" s="268" t="s">
        <v>471</v>
      </c>
      <c r="BE57" s="265">
        <v>5.2528469295070976E-2</v>
      </c>
      <c r="BF57" s="445">
        <v>1645</v>
      </c>
      <c r="BG57" s="278">
        <v>41820</v>
      </c>
      <c r="BH57" s="268" t="s">
        <v>472</v>
      </c>
      <c r="BI57" s="265">
        <v>4.6591923468785323E-2</v>
      </c>
      <c r="BJ57" s="445">
        <v>898</v>
      </c>
      <c r="BK57" s="278">
        <v>41121</v>
      </c>
      <c r="BL57" s="265">
        <v>0.96851979573269154</v>
      </c>
      <c r="BM57" s="279">
        <v>4.1417850542296692</v>
      </c>
      <c r="BN57" s="280">
        <v>0.04</v>
      </c>
      <c r="BO57" s="280">
        <v>0.08</v>
      </c>
      <c r="BP57" s="280">
        <v>0.25</v>
      </c>
      <c r="BQ57" s="280">
        <v>7.0000000000000007E-2</v>
      </c>
      <c r="BR57" s="280">
        <v>0.02</v>
      </c>
      <c r="BS57" s="280">
        <v>0.24</v>
      </c>
      <c r="BT57" s="280">
        <v>0</v>
      </c>
      <c r="BU57" s="280">
        <v>0</v>
      </c>
      <c r="BV57" s="280">
        <v>0</v>
      </c>
      <c r="BW57" s="280">
        <v>0.3</v>
      </c>
      <c r="BX57" s="281">
        <v>0</v>
      </c>
      <c r="BY57" s="282" t="s">
        <v>92</v>
      </c>
      <c r="BZ57" s="271">
        <v>3.8971970699999998</v>
      </c>
      <c r="CA57" s="283"/>
      <c r="CB57" s="283"/>
      <c r="CC57" s="283"/>
    </row>
    <row r="58" spans="1:81" s="284" customFormat="1" ht="15.75" x14ac:dyDescent="0.3">
      <c r="A58" s="256" t="s">
        <v>473</v>
      </c>
      <c r="B58" s="256" t="s">
        <v>344</v>
      </c>
      <c r="C58" s="256" t="s">
        <v>101</v>
      </c>
      <c r="D58" s="256" t="s">
        <v>78</v>
      </c>
      <c r="E58" s="256" t="s">
        <v>474</v>
      </c>
      <c r="F58" s="256" t="s">
        <v>452</v>
      </c>
      <c r="G58" s="256" t="s">
        <v>129</v>
      </c>
      <c r="H58" s="256" t="s">
        <v>104</v>
      </c>
      <c r="I58" s="257">
        <v>1</v>
      </c>
      <c r="J58" s="258" t="s">
        <v>83</v>
      </c>
      <c r="K58" s="258" t="s">
        <v>467</v>
      </c>
      <c r="L58" s="259"/>
      <c r="M58" s="259"/>
      <c r="N58" s="259"/>
      <c r="O58" s="259"/>
      <c r="P58" s="259"/>
      <c r="Q58" s="260">
        <v>1984</v>
      </c>
      <c r="R58" s="261">
        <v>1.9</v>
      </c>
      <c r="S58" s="262">
        <v>4.6950022389999999</v>
      </c>
      <c r="T58" s="262">
        <v>16.842099999999999</v>
      </c>
      <c r="U58" s="261">
        <v>16.842099999999999</v>
      </c>
      <c r="V58" s="263"/>
      <c r="W58" s="264"/>
      <c r="X58" s="265">
        <v>0.88642631578947362</v>
      </c>
      <c r="Y58" s="266">
        <v>1</v>
      </c>
      <c r="Z58" s="266">
        <v>2</v>
      </c>
      <c r="AA58" s="261">
        <v>8.4210499999999993</v>
      </c>
      <c r="AB58" s="267"/>
      <c r="AC58" s="265">
        <v>0.37174699117093479</v>
      </c>
      <c r="AD58" s="268">
        <v>71</v>
      </c>
      <c r="AE58" s="269">
        <v>37165</v>
      </c>
      <c r="AF58" s="259" t="s">
        <v>85</v>
      </c>
      <c r="AG58" s="270">
        <v>32.926136</v>
      </c>
      <c r="AH58" s="271"/>
      <c r="AI58" s="272">
        <v>40543</v>
      </c>
      <c r="AJ58" s="273">
        <v>32.5</v>
      </c>
      <c r="AK58" s="271"/>
      <c r="AL58" s="274" t="s">
        <v>349</v>
      </c>
      <c r="AM58" s="274" t="s">
        <v>160</v>
      </c>
      <c r="AN58" s="275">
        <v>8.2500000000000004E-2</v>
      </c>
      <c r="AO58" s="276">
        <v>9.6059553595280386E-2</v>
      </c>
      <c r="AP58" s="286">
        <v>9.5000000000000001E-2</v>
      </c>
      <c r="AQ58" s="277">
        <v>0.10588064222298788</v>
      </c>
      <c r="AR58" s="268" t="s">
        <v>475</v>
      </c>
      <c r="AS58" s="265">
        <v>0.74562656180475984</v>
      </c>
      <c r="AT58" s="445">
        <v>7603.8</v>
      </c>
      <c r="AU58" s="278">
        <v>41333</v>
      </c>
      <c r="AV58" s="268" t="s">
        <v>476</v>
      </c>
      <c r="AW58" s="265">
        <v>0.25437343819524016</v>
      </c>
      <c r="AX58" s="445">
        <v>9238.2999999999993</v>
      </c>
      <c r="AY58" s="278">
        <v>41790</v>
      </c>
      <c r="AZ58" s="268" t="s">
        <v>83</v>
      </c>
      <c r="BA58" s="265" t="s">
        <v>83</v>
      </c>
      <c r="BB58" s="445" t="s">
        <v>83</v>
      </c>
      <c r="BC58" s="278" t="s">
        <v>83</v>
      </c>
      <c r="BD58" s="268" t="s">
        <v>83</v>
      </c>
      <c r="BE58" s="265" t="s">
        <v>83</v>
      </c>
      <c r="BF58" s="445" t="s">
        <v>83</v>
      </c>
      <c r="BG58" s="278" t="s">
        <v>83</v>
      </c>
      <c r="BH58" s="268" t="s">
        <v>83</v>
      </c>
      <c r="BI58" s="265" t="s">
        <v>83</v>
      </c>
      <c r="BJ58" s="445" t="s">
        <v>83</v>
      </c>
      <c r="BK58" s="278" t="s">
        <v>83</v>
      </c>
      <c r="BL58" s="265">
        <v>1</v>
      </c>
      <c r="BM58" s="279">
        <v>0.98049109462291262</v>
      </c>
      <c r="BN58" s="280">
        <v>0</v>
      </c>
      <c r="BO58" s="280">
        <v>0.75</v>
      </c>
      <c r="BP58" s="280">
        <v>0.25</v>
      </c>
      <c r="BQ58" s="280">
        <v>0</v>
      </c>
      <c r="BR58" s="280">
        <v>0</v>
      </c>
      <c r="BS58" s="280">
        <v>0</v>
      </c>
      <c r="BT58" s="280">
        <v>0</v>
      </c>
      <c r="BU58" s="280">
        <v>0</v>
      </c>
      <c r="BV58" s="280">
        <v>0</v>
      </c>
      <c r="BW58" s="280">
        <v>0</v>
      </c>
      <c r="BX58" s="281">
        <v>0</v>
      </c>
      <c r="BY58" s="282" t="s">
        <v>92</v>
      </c>
      <c r="BZ58" s="271">
        <v>2.3678718999999999</v>
      </c>
      <c r="CA58" s="283"/>
      <c r="CB58" s="283"/>
      <c r="CC58" s="283"/>
    </row>
    <row r="59" spans="1:81" s="284" customFormat="1" ht="60" x14ac:dyDescent="0.3">
      <c r="A59" s="256" t="s">
        <v>477</v>
      </c>
      <c r="B59" s="256" t="s">
        <v>344</v>
      </c>
      <c r="C59" s="256" t="s">
        <v>101</v>
      </c>
      <c r="D59" s="256" t="s">
        <v>78</v>
      </c>
      <c r="E59" s="256" t="s">
        <v>478</v>
      </c>
      <c r="F59" s="256" t="s">
        <v>353</v>
      </c>
      <c r="G59" s="256" t="s">
        <v>417</v>
      </c>
      <c r="H59" s="256" t="s">
        <v>104</v>
      </c>
      <c r="I59" s="257">
        <v>1</v>
      </c>
      <c r="J59" s="258" t="s">
        <v>83</v>
      </c>
      <c r="K59" s="258" t="s">
        <v>479</v>
      </c>
      <c r="L59" s="259"/>
      <c r="M59" s="259"/>
      <c r="N59" s="259"/>
      <c r="O59" s="259"/>
      <c r="P59" s="259"/>
      <c r="Q59" s="260">
        <v>1980</v>
      </c>
      <c r="R59" s="261">
        <v>5.3</v>
      </c>
      <c r="S59" s="262">
        <v>13.096585192999999</v>
      </c>
      <c r="T59" s="262">
        <v>34.917099999999998</v>
      </c>
      <c r="U59" s="261">
        <v>34.917099999999998</v>
      </c>
      <c r="V59" s="263"/>
      <c r="W59" s="264"/>
      <c r="X59" s="265">
        <v>0.65881320754716977</v>
      </c>
      <c r="Y59" s="266">
        <v>6</v>
      </c>
      <c r="Z59" s="266">
        <v>22</v>
      </c>
      <c r="AA59" s="261">
        <v>1.587140909090909</v>
      </c>
      <c r="AB59" s="267"/>
      <c r="AC59" s="265">
        <v>0.36480692841043499</v>
      </c>
      <c r="AD59" s="268">
        <v>476</v>
      </c>
      <c r="AE59" s="269">
        <v>35674</v>
      </c>
      <c r="AF59" s="259" t="s">
        <v>85</v>
      </c>
      <c r="AG59" s="270">
        <v>40.700623</v>
      </c>
      <c r="AH59" s="271"/>
      <c r="AI59" s="272">
        <v>40724</v>
      </c>
      <c r="AJ59" s="273">
        <v>39.25</v>
      </c>
      <c r="AK59" s="271"/>
      <c r="AL59" s="274" t="s">
        <v>120</v>
      </c>
      <c r="AM59" s="274" t="s">
        <v>121</v>
      </c>
      <c r="AN59" s="275">
        <v>0.09</v>
      </c>
      <c r="AO59" s="276">
        <v>7.5296719277535132E-2</v>
      </c>
      <c r="AP59" s="286">
        <v>9.5000000000000001E-2</v>
      </c>
      <c r="AQ59" s="277">
        <v>2.9125888277804934E-2</v>
      </c>
      <c r="AR59" s="268" t="s">
        <v>480</v>
      </c>
      <c r="AS59" s="265">
        <v>0.13765964018527713</v>
      </c>
      <c r="AT59" s="445">
        <v>3994.2</v>
      </c>
      <c r="AU59" s="278">
        <v>41333</v>
      </c>
      <c r="AV59" s="268" t="s">
        <v>481</v>
      </c>
      <c r="AW59" s="265">
        <v>0.11245431925837762</v>
      </c>
      <c r="AX59" s="445">
        <v>3195.3</v>
      </c>
      <c r="AY59" s="278">
        <v>41486</v>
      </c>
      <c r="AZ59" s="268" t="s">
        <v>482</v>
      </c>
      <c r="BA59" s="265">
        <v>9.3866263759493238E-2</v>
      </c>
      <c r="BB59" s="445">
        <v>2533.1</v>
      </c>
      <c r="BC59" s="278" t="s">
        <v>483</v>
      </c>
      <c r="BD59" s="268" t="s">
        <v>484</v>
      </c>
      <c r="BE59" s="265">
        <v>9.0745738256473849E-2</v>
      </c>
      <c r="BF59" s="445">
        <v>2534.6000000000004</v>
      </c>
      <c r="BG59" s="278">
        <v>42277</v>
      </c>
      <c r="BH59" s="268" t="s">
        <v>485</v>
      </c>
      <c r="BI59" s="265">
        <v>8.2927555855094051E-2</v>
      </c>
      <c r="BJ59" s="445">
        <v>2397.3000000000002</v>
      </c>
      <c r="BK59" s="278">
        <v>42916</v>
      </c>
      <c r="BL59" s="265">
        <v>0.82159171294294198</v>
      </c>
      <c r="BM59" s="279">
        <v>2.1199697534599724</v>
      </c>
      <c r="BN59" s="280">
        <v>0.16</v>
      </c>
      <c r="BO59" s="280">
        <v>0.22</v>
      </c>
      <c r="BP59" s="280">
        <v>0.13</v>
      </c>
      <c r="BQ59" s="280">
        <v>7.0000000000000007E-2</v>
      </c>
      <c r="BR59" s="280">
        <v>0.18</v>
      </c>
      <c r="BS59" s="280">
        <v>0.24</v>
      </c>
      <c r="BT59" s="280">
        <v>0</v>
      </c>
      <c r="BU59" s="280">
        <v>0</v>
      </c>
      <c r="BV59" s="280">
        <v>0</v>
      </c>
      <c r="BW59" s="280">
        <v>0</v>
      </c>
      <c r="BX59" s="281">
        <v>0</v>
      </c>
      <c r="BY59" s="282" t="s">
        <v>92</v>
      </c>
      <c r="BZ59" s="271">
        <v>2.91974716</v>
      </c>
      <c r="CA59" s="283"/>
      <c r="CB59" s="283"/>
      <c r="CC59" s="283"/>
    </row>
    <row r="60" spans="1:81" s="284" customFormat="1" ht="60" x14ac:dyDescent="0.3">
      <c r="A60" s="256" t="s">
        <v>486</v>
      </c>
      <c r="B60" s="256" t="s">
        <v>344</v>
      </c>
      <c r="C60" s="256" t="s">
        <v>101</v>
      </c>
      <c r="D60" s="256" t="s">
        <v>78</v>
      </c>
      <c r="E60" s="256" t="s">
        <v>487</v>
      </c>
      <c r="F60" s="256" t="s">
        <v>353</v>
      </c>
      <c r="G60" s="256" t="s">
        <v>417</v>
      </c>
      <c r="H60" s="256" t="s">
        <v>104</v>
      </c>
      <c r="I60" s="257">
        <v>1</v>
      </c>
      <c r="J60" s="258"/>
      <c r="K60" s="258" t="s">
        <v>377</v>
      </c>
      <c r="L60" s="259"/>
      <c r="M60" s="259"/>
      <c r="N60" s="259"/>
      <c r="O60" s="259"/>
      <c r="P60" s="259"/>
      <c r="Q60" s="260">
        <v>1988</v>
      </c>
      <c r="R60" s="261">
        <v>2.4</v>
      </c>
      <c r="S60" s="262">
        <v>5.9305291439999994</v>
      </c>
      <c r="T60" s="262">
        <v>17.838300000000004</v>
      </c>
      <c r="U60" s="261">
        <v>17.838300000000004</v>
      </c>
      <c r="V60" s="263"/>
      <c r="W60" s="264"/>
      <c r="X60" s="265">
        <v>0.74326250000000016</v>
      </c>
      <c r="Y60" s="266">
        <v>6</v>
      </c>
      <c r="Z60" s="266">
        <v>12</v>
      </c>
      <c r="AA60" s="261">
        <v>1.4865250000000003</v>
      </c>
      <c r="AB60" s="267"/>
      <c r="AC60" s="265">
        <v>0.48463138303537884</v>
      </c>
      <c r="AD60" s="268">
        <v>270</v>
      </c>
      <c r="AE60" s="269">
        <v>40299</v>
      </c>
      <c r="AF60" s="259" t="s">
        <v>85</v>
      </c>
      <c r="AG60" s="270">
        <v>24.3</v>
      </c>
      <c r="AH60" s="271"/>
      <c r="AI60" s="272">
        <v>40299</v>
      </c>
      <c r="AJ60" s="273">
        <v>24.425000000000001</v>
      </c>
      <c r="AK60" s="271"/>
      <c r="AL60" s="274" t="s">
        <v>159</v>
      </c>
      <c r="AM60" s="274" t="s">
        <v>160</v>
      </c>
      <c r="AN60" s="286">
        <v>8.7499999999999994E-2</v>
      </c>
      <c r="AO60" s="276">
        <v>7.9564964160456261E-2</v>
      </c>
      <c r="AP60" s="286">
        <v>9.5000000000000001E-2</v>
      </c>
      <c r="AQ60" s="277">
        <v>8.7567511988413615E-2</v>
      </c>
      <c r="AR60" s="268" t="s">
        <v>488</v>
      </c>
      <c r="AS60" s="265">
        <v>0.26047712155533304</v>
      </c>
      <c r="AT60" s="445">
        <v>3593.9</v>
      </c>
      <c r="AU60" s="278">
        <v>41547</v>
      </c>
      <c r="AV60" s="268" t="s">
        <v>489</v>
      </c>
      <c r="AW60" s="265">
        <v>0.22232501130077872</v>
      </c>
      <c r="AX60" s="445">
        <v>3594.9</v>
      </c>
      <c r="AY60" s="278">
        <v>42277</v>
      </c>
      <c r="AZ60" s="268" t="s">
        <v>490</v>
      </c>
      <c r="BA60" s="265">
        <v>0.14855955493349995</v>
      </c>
      <c r="BB60" s="445">
        <v>2026.1</v>
      </c>
      <c r="BC60" s="278">
        <v>41213</v>
      </c>
      <c r="BD60" s="268" t="s">
        <v>491</v>
      </c>
      <c r="BE60" s="265">
        <v>0.13314814317464851</v>
      </c>
      <c r="BF60" s="445">
        <v>2173.8000000000002</v>
      </c>
      <c r="BG60" s="278">
        <v>44500</v>
      </c>
      <c r="BH60" s="268" t="s">
        <v>492</v>
      </c>
      <c r="BI60" s="265">
        <v>0.11768082410299859</v>
      </c>
      <c r="BJ60" s="445">
        <v>2029.4</v>
      </c>
      <c r="BK60" s="278">
        <v>42947</v>
      </c>
      <c r="BL60" s="265">
        <v>0.8671173822617626</v>
      </c>
      <c r="BM60" s="279">
        <v>2.6629764340786601</v>
      </c>
      <c r="BN60" s="280">
        <v>0.12</v>
      </c>
      <c r="BO60" s="280">
        <v>0.13</v>
      </c>
      <c r="BP60" s="280">
        <v>0.3</v>
      </c>
      <c r="BQ60" s="280">
        <v>0.05</v>
      </c>
      <c r="BR60" s="280">
        <v>0.22</v>
      </c>
      <c r="BS60" s="280">
        <v>0</v>
      </c>
      <c r="BT60" s="280">
        <v>0.05</v>
      </c>
      <c r="BU60" s="280">
        <v>0</v>
      </c>
      <c r="BV60" s="280">
        <v>0</v>
      </c>
      <c r="BW60" s="280">
        <v>0</v>
      </c>
      <c r="BX60" s="281">
        <v>0.13</v>
      </c>
      <c r="BY60" s="282" t="s">
        <v>92</v>
      </c>
      <c r="BZ60" s="271">
        <v>2.0721479499999997</v>
      </c>
      <c r="CA60" s="283"/>
      <c r="CB60" s="283"/>
      <c r="CC60" s="283"/>
    </row>
    <row r="61" spans="1:81" s="284" customFormat="1" ht="60" x14ac:dyDescent="0.3">
      <c r="A61" s="256" t="s">
        <v>493</v>
      </c>
      <c r="B61" s="256" t="s">
        <v>344</v>
      </c>
      <c r="C61" s="256" t="s">
        <v>101</v>
      </c>
      <c r="D61" s="256" t="s">
        <v>78</v>
      </c>
      <c r="E61" s="256" t="s">
        <v>494</v>
      </c>
      <c r="F61" s="256" t="s">
        <v>353</v>
      </c>
      <c r="G61" s="256" t="s">
        <v>417</v>
      </c>
      <c r="H61" s="256" t="s">
        <v>104</v>
      </c>
      <c r="I61" s="257">
        <v>1</v>
      </c>
      <c r="J61" s="258" t="s">
        <v>83</v>
      </c>
      <c r="K61" s="258" t="s">
        <v>377</v>
      </c>
      <c r="L61" s="259"/>
      <c r="M61" s="259"/>
      <c r="N61" s="259"/>
      <c r="O61" s="259"/>
      <c r="P61" s="259"/>
      <c r="Q61" s="260">
        <v>1969</v>
      </c>
      <c r="R61" s="261">
        <v>8.8000000000000007</v>
      </c>
      <c r="S61" s="262">
        <v>21.745273528000002</v>
      </c>
      <c r="T61" s="262">
        <v>29.3294</v>
      </c>
      <c r="U61" s="261">
        <v>29.3294</v>
      </c>
      <c r="V61" s="263"/>
      <c r="W61" s="264"/>
      <c r="X61" s="265">
        <v>0.33328863636363637</v>
      </c>
      <c r="Y61" s="266">
        <v>9</v>
      </c>
      <c r="Z61" s="266">
        <v>9</v>
      </c>
      <c r="AA61" s="261">
        <v>3.2588222222222223</v>
      </c>
      <c r="AB61" s="267"/>
      <c r="AC61" s="265">
        <v>0.30232462989355391</v>
      </c>
      <c r="AD61" s="268">
        <v>290</v>
      </c>
      <c r="AE61" s="269">
        <v>35551</v>
      </c>
      <c r="AF61" s="259" t="s">
        <v>85</v>
      </c>
      <c r="AG61" s="270">
        <v>39</v>
      </c>
      <c r="AH61" s="271"/>
      <c r="AI61" s="272">
        <v>41090</v>
      </c>
      <c r="AJ61" s="273">
        <v>39</v>
      </c>
      <c r="AK61" s="271"/>
      <c r="AL61" s="274" t="s">
        <v>495</v>
      </c>
      <c r="AM61" s="274" t="s">
        <v>121</v>
      </c>
      <c r="AN61" s="286">
        <v>8.7499999999999994E-2</v>
      </c>
      <c r="AO61" s="276">
        <v>4.7899890598768674E-2</v>
      </c>
      <c r="AP61" s="285">
        <v>9.7500000000000003E-2</v>
      </c>
      <c r="AQ61" s="277">
        <v>4.9220297011367098E-2</v>
      </c>
      <c r="AR61" s="268" t="s">
        <v>496</v>
      </c>
      <c r="AS61" s="265">
        <v>0.27018920278382519</v>
      </c>
      <c r="AT61" s="445">
        <v>5197</v>
      </c>
      <c r="AU61" s="278">
        <v>43159</v>
      </c>
      <c r="AV61" s="268" t="s">
        <v>497</v>
      </c>
      <c r="AW61" s="265">
        <v>0.26048728696570678</v>
      </c>
      <c r="AX61" s="445">
        <v>5692</v>
      </c>
      <c r="AY61" s="278">
        <v>42825</v>
      </c>
      <c r="AZ61" s="268" t="s">
        <v>498</v>
      </c>
      <c r="BA61" s="265">
        <v>0.1232679682960333</v>
      </c>
      <c r="BB61" s="445">
        <v>2399</v>
      </c>
      <c r="BC61" s="278" t="s">
        <v>483</v>
      </c>
      <c r="BD61" s="268" t="s">
        <v>499</v>
      </c>
      <c r="BE61" s="265">
        <v>0.1183586391783451</v>
      </c>
      <c r="BF61" s="445">
        <v>2117</v>
      </c>
      <c r="BG61" s="278">
        <v>42674</v>
      </c>
      <c r="BH61" s="268" t="s">
        <v>500</v>
      </c>
      <c r="BI61" s="265">
        <v>0.10349518698977786</v>
      </c>
      <c r="BJ61" s="445">
        <v>2133.5</v>
      </c>
      <c r="BK61" s="278">
        <v>42886</v>
      </c>
      <c r="BL61" s="265">
        <v>0.66443227614611966</v>
      </c>
      <c r="BM61" s="279">
        <v>3.1220559856040704</v>
      </c>
      <c r="BN61" s="280">
        <v>0.28999999999999998</v>
      </c>
      <c r="BO61" s="280">
        <v>0.09</v>
      </c>
      <c r="BP61" s="280">
        <v>0</v>
      </c>
      <c r="BQ61" s="280">
        <v>0</v>
      </c>
      <c r="BR61" s="280">
        <v>0</v>
      </c>
      <c r="BS61" s="280">
        <v>0.39</v>
      </c>
      <c r="BT61" s="280">
        <v>0.23</v>
      </c>
      <c r="BU61" s="280">
        <v>0</v>
      </c>
      <c r="BV61" s="280">
        <v>0</v>
      </c>
      <c r="BW61" s="280">
        <v>0</v>
      </c>
      <c r="BX61" s="281">
        <v>0</v>
      </c>
      <c r="BY61" s="282" t="s">
        <v>92</v>
      </c>
      <c r="BZ61" s="271">
        <v>2.5287575800000002</v>
      </c>
      <c r="CA61" s="283"/>
      <c r="CB61" s="283"/>
      <c r="CC61" s="283"/>
    </row>
    <row r="62" spans="1:81" s="284" customFormat="1" ht="60" x14ac:dyDescent="0.3">
      <c r="A62" s="256" t="s">
        <v>501</v>
      </c>
      <c r="B62" s="256" t="s">
        <v>344</v>
      </c>
      <c r="C62" s="256" t="s">
        <v>101</v>
      </c>
      <c r="D62" s="256" t="s">
        <v>78</v>
      </c>
      <c r="E62" s="256" t="s">
        <v>502</v>
      </c>
      <c r="F62" s="256" t="s">
        <v>367</v>
      </c>
      <c r="G62" s="256" t="s">
        <v>417</v>
      </c>
      <c r="H62" s="256" t="s">
        <v>104</v>
      </c>
      <c r="I62" s="257">
        <v>1</v>
      </c>
      <c r="J62" s="258" t="s">
        <v>83</v>
      </c>
      <c r="K62" s="258" t="s">
        <v>377</v>
      </c>
      <c r="L62" s="259"/>
      <c r="M62" s="259"/>
      <c r="N62" s="259"/>
      <c r="O62" s="259"/>
      <c r="P62" s="259"/>
      <c r="Q62" s="260">
        <v>1974</v>
      </c>
      <c r="R62" s="261">
        <v>2.5</v>
      </c>
      <c r="S62" s="262">
        <v>6.1776345250000002</v>
      </c>
      <c r="T62" s="262">
        <v>19.297069999999998</v>
      </c>
      <c r="U62" s="261">
        <v>19.297069999999998</v>
      </c>
      <c r="V62" s="263"/>
      <c r="W62" s="264"/>
      <c r="X62" s="265">
        <v>0.77188279999999987</v>
      </c>
      <c r="Y62" s="266">
        <v>1</v>
      </c>
      <c r="Z62" s="266">
        <v>13</v>
      </c>
      <c r="AA62" s="261">
        <v>1.4843899999999999</v>
      </c>
      <c r="AB62" s="267"/>
      <c r="AC62" s="265">
        <v>0.28517282675556443</v>
      </c>
      <c r="AD62" s="268">
        <v>357</v>
      </c>
      <c r="AE62" s="269">
        <v>36708</v>
      </c>
      <c r="AF62" s="259" t="s">
        <v>85</v>
      </c>
      <c r="AG62" s="270">
        <v>33.872584000000003</v>
      </c>
      <c r="AH62" s="271"/>
      <c r="AI62" s="272">
        <v>40724</v>
      </c>
      <c r="AJ62" s="273">
        <v>33.5</v>
      </c>
      <c r="AK62" s="271"/>
      <c r="AL62" s="274" t="s">
        <v>503</v>
      </c>
      <c r="AM62" s="274" t="s">
        <v>87</v>
      </c>
      <c r="AN62" s="275">
        <v>8.7499999999999994E-2</v>
      </c>
      <c r="AO62" s="276">
        <v>9.9429729681397461E-2</v>
      </c>
      <c r="AP62" s="275">
        <v>9.5000000000000001E-2</v>
      </c>
      <c r="AQ62" s="277">
        <v>6.8884135707746541E-2</v>
      </c>
      <c r="AR62" s="268" t="s">
        <v>504</v>
      </c>
      <c r="AS62" s="265">
        <v>0.12237079497956231</v>
      </c>
      <c r="AT62" s="445">
        <v>2799.3</v>
      </c>
      <c r="AU62" s="278">
        <v>42490</v>
      </c>
      <c r="AV62" s="268" t="s">
        <v>505</v>
      </c>
      <c r="AW62" s="265">
        <v>0.11326240767547928</v>
      </c>
      <c r="AX62" s="445">
        <v>2049.5</v>
      </c>
      <c r="AY62" s="278">
        <v>42185</v>
      </c>
      <c r="AZ62" s="268" t="s">
        <v>506</v>
      </c>
      <c r="BA62" s="265">
        <v>0.11049213368914439</v>
      </c>
      <c r="BB62" s="445">
        <v>1891.6</v>
      </c>
      <c r="BC62" s="278">
        <v>42429</v>
      </c>
      <c r="BD62" s="268" t="s">
        <v>507</v>
      </c>
      <c r="BE62" s="265">
        <v>9.126543462320208E-2</v>
      </c>
      <c r="BF62" s="445">
        <v>1587</v>
      </c>
      <c r="BG62" s="278">
        <v>41121</v>
      </c>
      <c r="BH62" s="268" t="s">
        <v>508</v>
      </c>
      <c r="BI62" s="265">
        <v>8.4789811882363286E-2</v>
      </c>
      <c r="BJ62" s="445">
        <v>1526</v>
      </c>
      <c r="BK62" s="278">
        <v>41820</v>
      </c>
      <c r="BL62" s="265">
        <v>1</v>
      </c>
      <c r="BM62" s="279">
        <v>1.9538837997269369</v>
      </c>
      <c r="BN62" s="280">
        <v>0</v>
      </c>
      <c r="BO62" s="280">
        <v>0.3</v>
      </c>
      <c r="BP62" s="280">
        <v>0.28000000000000003</v>
      </c>
      <c r="BQ62" s="280">
        <v>0.18</v>
      </c>
      <c r="BR62" s="280">
        <v>0.24</v>
      </c>
      <c r="BS62" s="280">
        <v>0</v>
      </c>
      <c r="BT62" s="280">
        <v>0</v>
      </c>
      <c r="BU62" s="280">
        <v>0</v>
      </c>
      <c r="BV62" s="280">
        <v>0</v>
      </c>
      <c r="BW62" s="280">
        <v>0</v>
      </c>
      <c r="BX62" s="281">
        <v>0</v>
      </c>
      <c r="BY62" s="282" t="s">
        <v>92</v>
      </c>
      <c r="BZ62" s="271">
        <v>3.0712552799999999</v>
      </c>
      <c r="CA62" s="283"/>
      <c r="CB62" s="283"/>
      <c r="CC62" s="283"/>
    </row>
    <row r="63" spans="1:81" s="284" customFormat="1" ht="60" x14ac:dyDescent="0.3">
      <c r="A63" s="256" t="s">
        <v>509</v>
      </c>
      <c r="B63" s="256" t="s">
        <v>344</v>
      </c>
      <c r="C63" s="256" t="s">
        <v>263</v>
      </c>
      <c r="D63" s="256" t="s">
        <v>78</v>
      </c>
      <c r="E63" s="256" t="s">
        <v>510</v>
      </c>
      <c r="F63" s="256" t="s">
        <v>511</v>
      </c>
      <c r="G63" s="256" t="s">
        <v>347</v>
      </c>
      <c r="H63" s="256" t="s">
        <v>104</v>
      </c>
      <c r="I63" s="257">
        <v>1</v>
      </c>
      <c r="J63" s="258" t="s">
        <v>83</v>
      </c>
      <c r="K63" s="258" t="s">
        <v>512</v>
      </c>
      <c r="L63" s="259"/>
      <c r="M63" s="259"/>
      <c r="N63" s="259"/>
      <c r="O63" s="259"/>
      <c r="P63" s="259"/>
      <c r="Q63" s="260">
        <v>1988</v>
      </c>
      <c r="R63" s="261">
        <v>3.5</v>
      </c>
      <c r="S63" s="262">
        <v>8.6486883349999992</v>
      </c>
      <c r="T63" s="262">
        <v>17.800999999999998</v>
      </c>
      <c r="U63" s="261">
        <v>17.800999999999998</v>
      </c>
      <c r="V63" s="263"/>
      <c r="W63" s="264"/>
      <c r="X63" s="265">
        <v>0.50859999999999994</v>
      </c>
      <c r="Y63" s="266">
        <v>5</v>
      </c>
      <c r="Z63" s="266">
        <v>3</v>
      </c>
      <c r="AA63" s="261">
        <v>5.9336666666666664</v>
      </c>
      <c r="AB63" s="267"/>
      <c r="AC63" s="265">
        <v>9.2972304926689509E-2</v>
      </c>
      <c r="AD63" s="268">
        <v>100</v>
      </c>
      <c r="AE63" s="269">
        <v>35582</v>
      </c>
      <c r="AF63" s="259" t="s">
        <v>85</v>
      </c>
      <c r="AG63" s="270">
        <v>20.334736249999999</v>
      </c>
      <c r="AH63" s="271"/>
      <c r="AI63" s="272">
        <v>40359</v>
      </c>
      <c r="AJ63" s="273">
        <v>19.600000000000001</v>
      </c>
      <c r="AK63" s="271"/>
      <c r="AL63" s="274" t="s">
        <v>513</v>
      </c>
      <c r="AM63" s="274" t="s">
        <v>196</v>
      </c>
      <c r="AN63" s="286">
        <v>0.09</v>
      </c>
      <c r="AO63" s="276">
        <v>9.4277178965427005E-2</v>
      </c>
      <c r="AP63" s="275">
        <v>9.7500000000000003E-2</v>
      </c>
      <c r="AQ63" s="277">
        <v>3.5001946686302299E-2</v>
      </c>
      <c r="AR63" s="268" t="s">
        <v>514</v>
      </c>
      <c r="AS63" s="265">
        <v>0.46547946744564911</v>
      </c>
      <c r="AT63" s="445">
        <v>8286</v>
      </c>
      <c r="AU63" s="278">
        <v>42613</v>
      </c>
      <c r="AV63" s="268" t="s">
        <v>515</v>
      </c>
      <c r="AW63" s="265">
        <v>0.26785012077973147</v>
      </c>
      <c r="AX63" s="445">
        <v>4768</v>
      </c>
      <c r="AY63" s="278">
        <v>41152</v>
      </c>
      <c r="AZ63" s="268" t="s">
        <v>516</v>
      </c>
      <c r="BA63" s="265">
        <v>0.23538003482950395</v>
      </c>
      <c r="BB63" s="445">
        <v>4190</v>
      </c>
      <c r="BC63" s="278">
        <v>42613</v>
      </c>
      <c r="BD63" s="268" t="s">
        <v>517</v>
      </c>
      <c r="BE63" s="265">
        <v>3.1290376945115446E-2</v>
      </c>
      <c r="BF63" s="445">
        <v>557</v>
      </c>
      <c r="BG63" s="278">
        <v>42613</v>
      </c>
      <c r="BH63" s="268" t="s">
        <v>83</v>
      </c>
      <c r="BI63" s="265" t="s">
        <v>83</v>
      </c>
      <c r="BJ63" s="445" t="s">
        <v>83</v>
      </c>
      <c r="BK63" s="278" t="s">
        <v>83</v>
      </c>
      <c r="BL63" s="265">
        <v>1</v>
      </c>
      <c r="BM63" s="279">
        <v>3.0952661835477411</v>
      </c>
      <c r="BN63" s="280">
        <v>0</v>
      </c>
      <c r="BO63" s="280">
        <v>0.27</v>
      </c>
      <c r="BP63" s="280">
        <v>0</v>
      </c>
      <c r="BQ63" s="280">
        <v>0</v>
      </c>
      <c r="BR63" s="280">
        <v>0</v>
      </c>
      <c r="BS63" s="280">
        <v>0.73</v>
      </c>
      <c r="BT63" s="280">
        <v>0</v>
      </c>
      <c r="BU63" s="280">
        <v>0</v>
      </c>
      <c r="BV63" s="280">
        <v>0</v>
      </c>
      <c r="BW63" s="280">
        <v>0</v>
      </c>
      <c r="BX63" s="281">
        <v>0</v>
      </c>
      <c r="BY63" s="282" t="s">
        <v>92</v>
      </c>
      <c r="BZ63" s="271">
        <v>1.95599956</v>
      </c>
      <c r="CA63" s="283"/>
      <c r="CB63" s="283"/>
      <c r="CC63" s="283"/>
    </row>
    <row r="64" spans="1:81" s="284" customFormat="1" ht="75" x14ac:dyDescent="0.3">
      <c r="A64" s="256" t="s">
        <v>518</v>
      </c>
      <c r="B64" s="256" t="s">
        <v>344</v>
      </c>
      <c r="C64" s="256" t="s">
        <v>263</v>
      </c>
      <c r="D64" s="256" t="s">
        <v>78</v>
      </c>
      <c r="E64" s="256" t="s">
        <v>519</v>
      </c>
      <c r="F64" s="256" t="s">
        <v>511</v>
      </c>
      <c r="G64" s="256" t="s">
        <v>129</v>
      </c>
      <c r="H64" s="256" t="s">
        <v>104</v>
      </c>
      <c r="I64" s="257">
        <v>1</v>
      </c>
      <c r="J64" s="258" t="s">
        <v>83</v>
      </c>
      <c r="K64" s="258" t="s">
        <v>520</v>
      </c>
      <c r="L64" s="259"/>
      <c r="M64" s="259"/>
      <c r="N64" s="259"/>
      <c r="O64" s="259"/>
      <c r="P64" s="259"/>
      <c r="Q64" s="260">
        <v>1987</v>
      </c>
      <c r="R64" s="261">
        <v>1.7</v>
      </c>
      <c r="S64" s="262">
        <v>4.2007914770000001</v>
      </c>
      <c r="T64" s="262">
        <v>10.885199999999999</v>
      </c>
      <c r="U64" s="261">
        <v>10.885199999999999</v>
      </c>
      <c r="V64" s="263"/>
      <c r="W64" s="264"/>
      <c r="X64" s="265">
        <v>0.64030588235294117</v>
      </c>
      <c r="Y64" s="266">
        <v>3</v>
      </c>
      <c r="Z64" s="266">
        <v>28</v>
      </c>
      <c r="AA64" s="261">
        <v>0.38875714285714286</v>
      </c>
      <c r="AB64" s="267"/>
      <c r="AC64" s="265">
        <v>0.66631756880902515</v>
      </c>
      <c r="AD64" s="268">
        <v>203</v>
      </c>
      <c r="AE64" s="269">
        <v>36130</v>
      </c>
      <c r="AF64" s="259" t="s">
        <v>85</v>
      </c>
      <c r="AG64" s="270">
        <v>29.4</v>
      </c>
      <c r="AH64" s="271"/>
      <c r="AI64" s="272">
        <v>40543</v>
      </c>
      <c r="AJ64" s="273">
        <v>27</v>
      </c>
      <c r="AK64" s="271"/>
      <c r="AL64" s="274" t="s">
        <v>521</v>
      </c>
      <c r="AM64" s="274" t="s">
        <v>160</v>
      </c>
      <c r="AN64" s="275">
        <v>0.08</v>
      </c>
      <c r="AO64" s="276">
        <v>9.5929336306309662E-2</v>
      </c>
      <c r="AP64" s="275">
        <v>9.5000000000000001E-2</v>
      </c>
      <c r="AQ64" s="277">
        <v>5.5743772011219495E-2</v>
      </c>
      <c r="AR64" s="268" t="s">
        <v>522</v>
      </c>
      <c r="AS64" s="265">
        <v>0.12232557290964963</v>
      </c>
      <c r="AT64" s="445">
        <v>1308</v>
      </c>
      <c r="AU64" s="278">
        <v>41759</v>
      </c>
      <c r="AV64" s="268" t="s">
        <v>523</v>
      </c>
      <c r="AW64" s="265">
        <v>9.4924279086048072E-2</v>
      </c>
      <c r="AX64" s="445">
        <v>845</v>
      </c>
      <c r="AY64" s="278">
        <v>42766</v>
      </c>
      <c r="AZ64" s="268" t="s">
        <v>524</v>
      </c>
      <c r="BA64" s="265">
        <v>9.241820150837439E-2</v>
      </c>
      <c r="BB64" s="445">
        <v>537.79999999999995</v>
      </c>
      <c r="BC64" s="278">
        <v>41333</v>
      </c>
      <c r="BD64" s="268" t="s">
        <v>525</v>
      </c>
      <c r="BE64" s="265">
        <v>7.5488960649856288E-2</v>
      </c>
      <c r="BF64" s="445">
        <v>714</v>
      </c>
      <c r="BG64" s="278">
        <v>41759</v>
      </c>
      <c r="BH64" s="268" t="s">
        <v>526</v>
      </c>
      <c r="BI64" s="265">
        <v>7.5480606884453821E-2</v>
      </c>
      <c r="BJ64" s="445">
        <v>546.5</v>
      </c>
      <c r="BK64" s="278">
        <v>41455</v>
      </c>
      <c r="BL64" s="265">
        <v>0.88590012126557161</v>
      </c>
      <c r="BM64" s="279">
        <v>1.6274752207593</v>
      </c>
      <c r="BN64" s="280">
        <v>0.12</v>
      </c>
      <c r="BO64" s="280">
        <v>0.31</v>
      </c>
      <c r="BP64" s="280">
        <v>0.27</v>
      </c>
      <c r="BQ64" s="280">
        <v>0.14000000000000001</v>
      </c>
      <c r="BR64" s="280">
        <v>0.05</v>
      </c>
      <c r="BS64" s="280">
        <v>0.11</v>
      </c>
      <c r="BT64" s="280">
        <v>0</v>
      </c>
      <c r="BU64" s="280">
        <v>0</v>
      </c>
      <c r="BV64" s="280">
        <v>0</v>
      </c>
      <c r="BW64" s="280">
        <v>0</v>
      </c>
      <c r="BX64" s="281">
        <v>0</v>
      </c>
      <c r="BY64" s="282" t="s">
        <v>92</v>
      </c>
      <c r="BZ64" s="271">
        <v>2.01074916</v>
      </c>
      <c r="CA64" s="283"/>
      <c r="CB64" s="283"/>
      <c r="CC64" s="283"/>
    </row>
    <row r="65" spans="1:81" s="284" customFormat="1" ht="60" x14ac:dyDescent="0.3">
      <c r="A65" s="256" t="s">
        <v>527</v>
      </c>
      <c r="B65" s="256" t="s">
        <v>344</v>
      </c>
      <c r="C65" s="256" t="s">
        <v>263</v>
      </c>
      <c r="D65" s="256" t="s">
        <v>78</v>
      </c>
      <c r="E65" s="256" t="s">
        <v>528</v>
      </c>
      <c r="F65" s="256" t="s">
        <v>511</v>
      </c>
      <c r="G65" s="256" t="s">
        <v>417</v>
      </c>
      <c r="H65" s="256" t="s">
        <v>104</v>
      </c>
      <c r="I65" s="257">
        <v>1</v>
      </c>
      <c r="J65" s="258"/>
      <c r="K65" s="258" t="s">
        <v>512</v>
      </c>
      <c r="L65" s="259"/>
      <c r="M65" s="259"/>
      <c r="N65" s="259"/>
      <c r="O65" s="259"/>
      <c r="P65" s="259"/>
      <c r="Q65" s="260">
        <v>1981</v>
      </c>
      <c r="R65" s="261">
        <v>4.47</v>
      </c>
      <c r="S65" s="262">
        <v>11.045610530699999</v>
      </c>
      <c r="T65" s="287">
        <v>24.45</v>
      </c>
      <c r="U65" s="261">
        <v>24.45</v>
      </c>
      <c r="V65" s="263"/>
      <c r="W65" s="264"/>
      <c r="X65" s="265">
        <v>0.54697986577181212</v>
      </c>
      <c r="Y65" s="266"/>
      <c r="Z65" s="266">
        <v>1</v>
      </c>
      <c r="AA65" s="261">
        <v>24.45</v>
      </c>
      <c r="AB65" s="267"/>
      <c r="AC65" s="265">
        <v>7.6809815950920249E-2</v>
      </c>
      <c r="AD65" s="268"/>
      <c r="AE65" s="269">
        <v>40483</v>
      </c>
      <c r="AF65" s="259" t="s">
        <v>398</v>
      </c>
      <c r="AG65" s="270"/>
      <c r="AH65" s="266"/>
      <c r="AI65" s="272"/>
      <c r="AJ65" s="273"/>
      <c r="AK65" s="266"/>
      <c r="AL65" s="274"/>
      <c r="AM65" s="274"/>
      <c r="AN65" s="275"/>
      <c r="AO65" s="276"/>
      <c r="AP65" s="275"/>
      <c r="AQ65" s="277"/>
      <c r="AR65" s="268" t="s">
        <v>529</v>
      </c>
      <c r="AS65" s="265">
        <v>0.23400000000000001</v>
      </c>
      <c r="AT65" s="445">
        <v>5357</v>
      </c>
      <c r="AU65" s="278">
        <v>41882</v>
      </c>
      <c r="AV65" s="268" t="s">
        <v>530</v>
      </c>
      <c r="AW65" s="288">
        <v>0.20699999999999999</v>
      </c>
      <c r="AX65" s="445">
        <v>4722</v>
      </c>
      <c r="AY65" s="278">
        <v>41639</v>
      </c>
      <c r="AZ65" s="268" t="s">
        <v>531</v>
      </c>
      <c r="BA65" s="288">
        <v>0.124</v>
      </c>
      <c r="BB65" s="445">
        <v>2733</v>
      </c>
      <c r="BC65" s="278">
        <v>42551</v>
      </c>
      <c r="BD65" s="268" t="s">
        <v>532</v>
      </c>
      <c r="BE65" s="288">
        <v>8.1000000000000003E-2</v>
      </c>
      <c r="BF65" s="445">
        <v>2300</v>
      </c>
      <c r="BG65" s="278">
        <v>42308</v>
      </c>
      <c r="BH65" s="268" t="s">
        <v>533</v>
      </c>
      <c r="BI65" s="288">
        <v>6.4000000000000001E-2</v>
      </c>
      <c r="BJ65" s="445">
        <v>1852</v>
      </c>
      <c r="BK65" s="278">
        <v>42004</v>
      </c>
      <c r="BL65" s="265">
        <v>0.79231083844580774</v>
      </c>
      <c r="BM65" s="279">
        <v>2.9243492465444949</v>
      </c>
      <c r="BN65" s="280">
        <v>0.2</v>
      </c>
      <c r="BO65" s="280">
        <v>0</v>
      </c>
      <c r="BP65" s="280">
        <v>0.21</v>
      </c>
      <c r="BQ65" s="280">
        <v>0.4</v>
      </c>
      <c r="BR65" s="280">
        <v>0.19</v>
      </c>
      <c r="BS65" s="280">
        <v>0</v>
      </c>
      <c r="BT65" s="280">
        <v>0</v>
      </c>
      <c r="BU65" s="289">
        <v>0</v>
      </c>
      <c r="BV65" s="280">
        <v>0</v>
      </c>
      <c r="BW65" s="280">
        <v>0</v>
      </c>
      <c r="BX65" s="280">
        <v>0</v>
      </c>
      <c r="BY65" s="282" t="s">
        <v>92</v>
      </c>
      <c r="BZ65" s="271">
        <v>1.8056139</v>
      </c>
      <c r="CA65" s="283"/>
      <c r="CB65" s="283"/>
      <c r="CC65" s="283"/>
    </row>
    <row r="66" spans="1:81" s="284" customFormat="1" ht="45" x14ac:dyDescent="0.3">
      <c r="A66" s="256" t="s">
        <v>534</v>
      </c>
      <c r="B66" s="256" t="s">
        <v>344</v>
      </c>
      <c r="C66" s="256" t="s">
        <v>263</v>
      </c>
      <c r="D66" s="256" t="s">
        <v>78</v>
      </c>
      <c r="E66" s="256" t="s">
        <v>535</v>
      </c>
      <c r="F66" s="256" t="s">
        <v>511</v>
      </c>
      <c r="G66" s="256" t="s">
        <v>140</v>
      </c>
      <c r="H66" s="256" t="s">
        <v>104</v>
      </c>
      <c r="I66" s="257">
        <v>1</v>
      </c>
      <c r="J66" s="257"/>
      <c r="K66" s="257"/>
      <c r="L66" s="259"/>
      <c r="M66" s="259"/>
      <c r="N66" s="259"/>
      <c r="O66" s="259"/>
      <c r="P66" s="259"/>
      <c r="Q66" s="260"/>
      <c r="R66" s="261">
        <v>4.7519999999999998</v>
      </c>
      <c r="S66" s="262">
        <v>11.742447705119998</v>
      </c>
      <c r="T66" s="262"/>
      <c r="U66" s="261"/>
      <c r="V66" s="263"/>
      <c r="W66" s="264"/>
      <c r="X66" s="265"/>
      <c r="Y66" s="266"/>
      <c r="Z66" s="266"/>
      <c r="AA66" s="261"/>
      <c r="AB66" s="267"/>
      <c r="AC66" s="265"/>
      <c r="AD66" s="268"/>
      <c r="AE66" s="269">
        <v>40876</v>
      </c>
      <c r="AF66" s="259" t="s">
        <v>398</v>
      </c>
      <c r="AG66" s="270"/>
      <c r="AH66" s="266"/>
      <c r="AI66" s="272"/>
      <c r="AJ66" s="273"/>
      <c r="AK66" s="266"/>
      <c r="AL66" s="274"/>
      <c r="AM66" s="274"/>
      <c r="AN66" s="276"/>
      <c r="AO66" s="290"/>
      <c r="AP66" s="285"/>
      <c r="AQ66" s="277"/>
      <c r="AR66" s="268"/>
      <c r="AS66" s="265"/>
      <c r="AT66" s="445"/>
      <c r="AU66" s="278"/>
      <c r="AV66" s="268"/>
      <c r="AW66" s="265"/>
      <c r="AX66" s="445"/>
      <c r="AY66" s="278"/>
      <c r="AZ66" s="268"/>
      <c r="BA66" s="265"/>
      <c r="BB66" s="445"/>
      <c r="BC66" s="278"/>
      <c r="BD66" s="268"/>
      <c r="BE66" s="265"/>
      <c r="BF66" s="445"/>
      <c r="BG66" s="278"/>
      <c r="BH66" s="268"/>
      <c r="BI66" s="265"/>
      <c r="BJ66" s="445"/>
      <c r="BK66" s="278"/>
      <c r="BL66" s="265"/>
      <c r="BM66" s="279"/>
      <c r="BN66" s="280"/>
      <c r="BO66" s="280"/>
      <c r="BP66" s="280"/>
      <c r="BQ66" s="280"/>
      <c r="BR66" s="280"/>
      <c r="BS66" s="280"/>
      <c r="BT66" s="280"/>
      <c r="BU66" s="280"/>
      <c r="BV66" s="280"/>
      <c r="BW66" s="280"/>
      <c r="BX66" s="281"/>
      <c r="BY66" s="282" t="s">
        <v>92</v>
      </c>
      <c r="BZ66" s="271"/>
      <c r="CA66" s="283"/>
      <c r="CB66" s="283"/>
      <c r="CC66" s="283"/>
    </row>
    <row r="67" spans="1:81" s="255" customFormat="1" ht="60" x14ac:dyDescent="0.3">
      <c r="A67" s="78" t="s">
        <v>536</v>
      </c>
      <c r="B67" s="78" t="s">
        <v>344</v>
      </c>
      <c r="C67" s="78" t="s">
        <v>537</v>
      </c>
      <c r="D67" s="78" t="s">
        <v>78</v>
      </c>
      <c r="E67" s="78" t="s">
        <v>538</v>
      </c>
      <c r="F67" s="78" t="s">
        <v>539</v>
      </c>
      <c r="G67" s="78" t="s">
        <v>347</v>
      </c>
      <c r="H67" s="78" t="s">
        <v>104</v>
      </c>
      <c r="I67" s="79">
        <v>1</v>
      </c>
      <c r="J67" s="80" t="s">
        <v>83</v>
      </c>
      <c r="K67" s="80" t="s">
        <v>540</v>
      </c>
      <c r="L67" s="81"/>
      <c r="M67" s="81"/>
      <c r="N67" s="81"/>
      <c r="O67" s="81"/>
      <c r="P67" s="81"/>
      <c r="Q67" s="82">
        <v>1970</v>
      </c>
      <c r="R67" s="83">
        <v>9.6999999999999993</v>
      </c>
      <c r="S67" s="50">
        <v>23.969221956999998</v>
      </c>
      <c r="T67" s="50">
        <v>72.114999999999995</v>
      </c>
      <c r="U67" s="83">
        <v>72.114999999999995</v>
      </c>
      <c r="V67" s="51"/>
      <c r="W67" s="84"/>
      <c r="X67" s="85">
        <v>0.74345360824742268</v>
      </c>
      <c r="Y67" s="86">
        <v>2</v>
      </c>
      <c r="Z67" s="86">
        <v>2</v>
      </c>
      <c r="AA67" s="83">
        <v>36.057499999999997</v>
      </c>
      <c r="AB67" s="87"/>
      <c r="AC67" s="85">
        <v>2.9120155307494971E-4</v>
      </c>
      <c r="AD67" s="88">
        <v>0</v>
      </c>
      <c r="AE67" s="89">
        <v>37591</v>
      </c>
      <c r="AF67" s="81" t="s">
        <v>85</v>
      </c>
      <c r="AG67" s="90">
        <v>27.3</v>
      </c>
      <c r="AH67" s="91"/>
      <c r="AI67" s="56">
        <v>40543</v>
      </c>
      <c r="AJ67" s="57">
        <v>25.5</v>
      </c>
      <c r="AK67" s="91"/>
      <c r="AL67" s="59" t="s">
        <v>541</v>
      </c>
      <c r="AM67" s="59" t="s">
        <v>87</v>
      </c>
      <c r="AN67" s="96">
        <v>0.1</v>
      </c>
      <c r="AO67" s="71">
        <v>9.4167309491346635E-2</v>
      </c>
      <c r="AP67" s="96">
        <v>0.11</v>
      </c>
      <c r="AQ67" s="92">
        <v>0</v>
      </c>
      <c r="AR67" s="88" t="s">
        <v>542</v>
      </c>
      <c r="AS67" s="85">
        <v>0.48</v>
      </c>
      <c r="AT67" s="443">
        <v>15000</v>
      </c>
      <c r="AU67" s="93">
        <v>42916</v>
      </c>
      <c r="AV67" s="88" t="s">
        <v>543</v>
      </c>
      <c r="AW67" s="85">
        <v>0.3</v>
      </c>
      <c r="AX67" s="443">
        <v>10000</v>
      </c>
      <c r="AY67" s="93">
        <v>41455</v>
      </c>
      <c r="AZ67" s="88" t="s">
        <v>544</v>
      </c>
      <c r="BA67" s="85">
        <v>0.22</v>
      </c>
      <c r="BB67" s="443">
        <v>6000</v>
      </c>
      <c r="BC67" s="93">
        <v>42216</v>
      </c>
      <c r="BD67" s="88" t="s">
        <v>83</v>
      </c>
      <c r="BE67" s="85" t="s">
        <v>83</v>
      </c>
      <c r="BF67" s="443" t="s">
        <v>83</v>
      </c>
      <c r="BG67" s="93" t="s">
        <v>83</v>
      </c>
      <c r="BH67" s="88" t="s">
        <v>83</v>
      </c>
      <c r="BI67" s="85" t="s">
        <v>83</v>
      </c>
      <c r="BJ67" s="443" t="s">
        <v>83</v>
      </c>
      <c r="BK67" s="93" t="s">
        <v>83</v>
      </c>
      <c r="BL67" s="85">
        <v>0.42986895930111624</v>
      </c>
      <c r="BM67" s="94">
        <v>1.6093963435523875</v>
      </c>
      <c r="BN67" s="98">
        <v>0.52</v>
      </c>
      <c r="BO67" s="98">
        <v>0.14000000000000001</v>
      </c>
      <c r="BP67" s="98">
        <v>0</v>
      </c>
      <c r="BQ67" s="98">
        <v>0</v>
      </c>
      <c r="BR67" s="98">
        <v>0.1</v>
      </c>
      <c r="BS67" s="98">
        <v>0.24</v>
      </c>
      <c r="BT67" s="98">
        <v>0</v>
      </c>
      <c r="BU67" s="98">
        <v>0</v>
      </c>
      <c r="BV67" s="98">
        <v>0</v>
      </c>
      <c r="BW67" s="98">
        <v>0</v>
      </c>
      <c r="BX67" s="66">
        <v>0</v>
      </c>
      <c r="BY67" s="67" t="s">
        <v>92</v>
      </c>
      <c r="BZ67" s="91">
        <v>2.5350053099999998</v>
      </c>
      <c r="CA67" s="95"/>
      <c r="CB67" s="95"/>
      <c r="CC67" s="95"/>
    </row>
    <row r="68" spans="1:81" s="255" customFormat="1" ht="60" x14ac:dyDescent="0.3">
      <c r="A68" s="78" t="s">
        <v>970</v>
      </c>
      <c r="B68" s="78" t="s">
        <v>344</v>
      </c>
      <c r="C68" s="78" t="s">
        <v>274</v>
      </c>
      <c r="D68" s="78" t="s">
        <v>78</v>
      </c>
      <c r="E68" s="78" t="s">
        <v>545</v>
      </c>
      <c r="F68" s="78" t="s">
        <v>546</v>
      </c>
      <c r="G68" s="78" t="s">
        <v>347</v>
      </c>
      <c r="H68" s="78" t="s">
        <v>104</v>
      </c>
      <c r="I68" s="79">
        <v>1</v>
      </c>
      <c r="J68" s="80" t="s">
        <v>83</v>
      </c>
      <c r="K68" s="80" t="s">
        <v>547</v>
      </c>
      <c r="L68" s="81"/>
      <c r="M68" s="81"/>
      <c r="N68" s="81"/>
      <c r="O68" s="81"/>
      <c r="P68" s="81"/>
      <c r="Q68" s="82">
        <v>1996</v>
      </c>
      <c r="R68" s="83">
        <v>10.199999999999999</v>
      </c>
      <c r="S68" s="50">
        <v>25.204748861999999</v>
      </c>
      <c r="T68" s="50">
        <v>41.447000000000003</v>
      </c>
      <c r="U68" s="83">
        <v>41.447000000000003</v>
      </c>
      <c r="V68" s="51"/>
      <c r="W68" s="84"/>
      <c r="X68" s="85">
        <v>0.40634313725490201</v>
      </c>
      <c r="Y68" s="86">
        <v>1</v>
      </c>
      <c r="Z68" s="86">
        <v>1</v>
      </c>
      <c r="AA68" s="83">
        <v>41.447000000000003</v>
      </c>
      <c r="AB68" s="87"/>
      <c r="AC68" s="85">
        <v>5.3176345694501415E-2</v>
      </c>
      <c r="AD68" s="88">
        <v>210</v>
      </c>
      <c r="AE68" s="89">
        <v>34973</v>
      </c>
      <c r="AF68" s="81" t="s">
        <v>85</v>
      </c>
      <c r="AG68" s="90">
        <v>32.6</v>
      </c>
      <c r="AH68" s="91"/>
      <c r="AI68" s="56">
        <v>40724</v>
      </c>
      <c r="AJ68" s="57">
        <v>32.5</v>
      </c>
      <c r="AK68" s="91"/>
      <c r="AL68" s="59" t="s">
        <v>548</v>
      </c>
      <c r="AM68" s="59" t="s">
        <v>98</v>
      </c>
      <c r="AN68" s="96">
        <v>0.09</v>
      </c>
      <c r="AO68" s="71">
        <v>9.7849244318309186E-2</v>
      </c>
      <c r="AP68" s="96">
        <v>9.7500000000000003E-2</v>
      </c>
      <c r="AQ68" s="92">
        <v>0.1372133781057181</v>
      </c>
      <c r="AR68" s="88" t="s">
        <v>549</v>
      </c>
      <c r="AS68" s="85">
        <v>1</v>
      </c>
      <c r="AT68" s="443">
        <v>41447</v>
      </c>
      <c r="AU68" s="93">
        <v>42825</v>
      </c>
      <c r="AV68" s="88" t="s">
        <v>83</v>
      </c>
      <c r="AW68" s="85" t="s">
        <v>83</v>
      </c>
      <c r="AX68" s="443" t="s">
        <v>83</v>
      </c>
      <c r="AY68" s="93" t="s">
        <v>83</v>
      </c>
      <c r="AZ68" s="88" t="s">
        <v>83</v>
      </c>
      <c r="BA68" s="85" t="s">
        <v>83</v>
      </c>
      <c r="BB68" s="443" t="s">
        <v>83</v>
      </c>
      <c r="BC68" s="93" t="s">
        <v>83</v>
      </c>
      <c r="BD68" s="88" t="s">
        <v>83</v>
      </c>
      <c r="BE68" s="85" t="s">
        <v>83</v>
      </c>
      <c r="BF68" s="443" t="s">
        <v>83</v>
      </c>
      <c r="BG68" s="93" t="s">
        <v>83</v>
      </c>
      <c r="BH68" s="88" t="s">
        <v>83</v>
      </c>
      <c r="BI68" s="85" t="s">
        <v>83</v>
      </c>
      <c r="BJ68" s="443" t="s">
        <v>83</v>
      </c>
      <c r="BK68" s="93" t="s">
        <v>83</v>
      </c>
      <c r="BL68" s="85">
        <v>1</v>
      </c>
      <c r="BM68" s="94">
        <v>4.75</v>
      </c>
      <c r="BN68" s="98">
        <v>0</v>
      </c>
      <c r="BO68" s="98">
        <v>0</v>
      </c>
      <c r="BP68" s="98">
        <v>0</v>
      </c>
      <c r="BQ68" s="98">
        <v>0</v>
      </c>
      <c r="BR68" s="98">
        <v>0</v>
      </c>
      <c r="BS68" s="98">
        <v>1</v>
      </c>
      <c r="BT68" s="98">
        <v>0</v>
      </c>
      <c r="BU68" s="98">
        <v>0</v>
      </c>
      <c r="BV68" s="98">
        <v>0</v>
      </c>
      <c r="BW68" s="98">
        <v>0</v>
      </c>
      <c r="BX68" s="66">
        <v>0</v>
      </c>
      <c r="BY68" s="67" t="s">
        <v>92</v>
      </c>
      <c r="BZ68" s="91">
        <v>3.76804104</v>
      </c>
      <c r="CA68" s="95"/>
      <c r="CB68" s="95"/>
      <c r="CC68" s="95"/>
    </row>
    <row r="69" spans="1:81" s="255" customFormat="1" ht="60" x14ac:dyDescent="0.3">
      <c r="A69" s="78" t="s">
        <v>550</v>
      </c>
      <c r="B69" s="78" t="s">
        <v>344</v>
      </c>
      <c r="C69" s="78" t="s">
        <v>274</v>
      </c>
      <c r="D69" s="78" t="s">
        <v>78</v>
      </c>
      <c r="E69" s="78" t="s">
        <v>551</v>
      </c>
      <c r="F69" s="78" t="s">
        <v>552</v>
      </c>
      <c r="G69" s="78" t="s">
        <v>347</v>
      </c>
      <c r="H69" s="78" t="s">
        <v>104</v>
      </c>
      <c r="I69" s="79">
        <v>1</v>
      </c>
      <c r="J69" s="80" t="s">
        <v>83</v>
      </c>
      <c r="K69" s="80" t="s">
        <v>553</v>
      </c>
      <c r="L69" s="81"/>
      <c r="M69" s="81"/>
      <c r="N69" s="81"/>
      <c r="O69" s="81"/>
      <c r="P69" s="81"/>
      <c r="Q69" s="82">
        <v>1986</v>
      </c>
      <c r="R69" s="83">
        <v>3.6</v>
      </c>
      <c r="S69" s="50">
        <v>8.895793716</v>
      </c>
      <c r="T69" s="50">
        <v>18.643000000000001</v>
      </c>
      <c r="U69" s="83">
        <v>18.643000000000001</v>
      </c>
      <c r="V69" s="51"/>
      <c r="W69" s="84"/>
      <c r="X69" s="85">
        <v>0.51786111111111111</v>
      </c>
      <c r="Y69" s="86">
        <v>1</v>
      </c>
      <c r="Z69" s="86">
        <v>1</v>
      </c>
      <c r="AA69" s="83">
        <v>18.643000000000001</v>
      </c>
      <c r="AB69" s="87"/>
      <c r="AC69" s="85">
        <v>2.8589819235101645E-2</v>
      </c>
      <c r="AD69" s="88">
        <v>12</v>
      </c>
      <c r="AE69" s="89">
        <v>35612</v>
      </c>
      <c r="AF69" s="81" t="s">
        <v>85</v>
      </c>
      <c r="AG69" s="90">
        <v>15.208114</v>
      </c>
      <c r="AH69" s="91"/>
      <c r="AI69" s="56">
        <v>40543</v>
      </c>
      <c r="AJ69" s="57">
        <v>14.9</v>
      </c>
      <c r="AK69" s="91"/>
      <c r="AL69" s="59" t="s">
        <v>554</v>
      </c>
      <c r="AM69" s="59" t="s">
        <v>160</v>
      </c>
      <c r="AN69" s="96">
        <v>0.09</v>
      </c>
      <c r="AO69" s="71">
        <v>8.6133271791162605E-2</v>
      </c>
      <c r="AP69" s="96">
        <v>9.7500000000000003E-2</v>
      </c>
      <c r="AQ69" s="92">
        <v>4.4550727647239885E-2</v>
      </c>
      <c r="AR69" s="88" t="s">
        <v>555</v>
      </c>
      <c r="AS69" s="85">
        <v>1</v>
      </c>
      <c r="AT69" s="443">
        <v>18643</v>
      </c>
      <c r="AU69" s="93">
        <v>43738</v>
      </c>
      <c r="AV69" s="88" t="s">
        <v>83</v>
      </c>
      <c r="AW69" s="85" t="s">
        <v>83</v>
      </c>
      <c r="AX69" s="443" t="s">
        <v>83</v>
      </c>
      <c r="AY69" s="93" t="s">
        <v>83</v>
      </c>
      <c r="AZ69" s="88" t="s">
        <v>83</v>
      </c>
      <c r="BA69" s="85" t="s">
        <v>83</v>
      </c>
      <c r="BB69" s="443" t="s">
        <v>83</v>
      </c>
      <c r="BC69" s="93" t="s">
        <v>83</v>
      </c>
      <c r="BD69" s="88" t="s">
        <v>83</v>
      </c>
      <c r="BE69" s="85" t="s">
        <v>83</v>
      </c>
      <c r="BF69" s="443" t="s">
        <v>83</v>
      </c>
      <c r="BG69" s="93" t="s">
        <v>83</v>
      </c>
      <c r="BH69" s="88" t="s">
        <v>83</v>
      </c>
      <c r="BI69" s="85" t="s">
        <v>83</v>
      </c>
      <c r="BJ69" s="443" t="s">
        <v>83</v>
      </c>
      <c r="BK69" s="93" t="s">
        <v>83</v>
      </c>
      <c r="BL69" s="85">
        <v>1</v>
      </c>
      <c r="BM69" s="94">
        <v>7.25</v>
      </c>
      <c r="BN69" s="98">
        <v>0</v>
      </c>
      <c r="BO69" s="98">
        <v>0</v>
      </c>
      <c r="BP69" s="98">
        <v>0</v>
      </c>
      <c r="BQ69" s="98">
        <v>0</v>
      </c>
      <c r="BR69" s="98">
        <v>0</v>
      </c>
      <c r="BS69" s="98">
        <v>0</v>
      </c>
      <c r="BT69" s="98">
        <v>0</v>
      </c>
      <c r="BU69" s="98">
        <v>0</v>
      </c>
      <c r="BV69" s="98">
        <v>1</v>
      </c>
      <c r="BW69" s="98">
        <v>0</v>
      </c>
      <c r="BX69" s="66">
        <v>0</v>
      </c>
      <c r="BY69" s="67" t="s">
        <v>92</v>
      </c>
      <c r="BZ69" s="91">
        <v>1.2940489199999998</v>
      </c>
      <c r="CA69" s="95"/>
      <c r="CB69" s="95"/>
      <c r="CC69" s="95"/>
    </row>
    <row r="70" spans="1:81" s="255" customFormat="1" ht="45" x14ac:dyDescent="0.3">
      <c r="A70" s="78" t="s">
        <v>556</v>
      </c>
      <c r="B70" s="78" t="s">
        <v>344</v>
      </c>
      <c r="C70" s="78" t="s">
        <v>274</v>
      </c>
      <c r="D70" s="78" t="s">
        <v>78</v>
      </c>
      <c r="E70" s="78" t="s">
        <v>557</v>
      </c>
      <c r="F70" s="78" t="s">
        <v>552</v>
      </c>
      <c r="G70" s="78" t="s">
        <v>417</v>
      </c>
      <c r="H70" s="78" t="s">
        <v>104</v>
      </c>
      <c r="I70" s="79">
        <v>1</v>
      </c>
      <c r="J70" s="80" t="s">
        <v>83</v>
      </c>
      <c r="K70" s="80" t="s">
        <v>558</v>
      </c>
      <c r="L70" s="81"/>
      <c r="M70" s="81"/>
      <c r="N70" s="81"/>
      <c r="O70" s="81"/>
      <c r="P70" s="81"/>
      <c r="Q70" s="82">
        <v>2001</v>
      </c>
      <c r="R70" s="83">
        <v>16.149999999999999</v>
      </c>
      <c r="S70" s="50">
        <v>39.907519031499994</v>
      </c>
      <c r="T70" s="50">
        <v>78.757300000000001</v>
      </c>
      <c r="U70" s="83">
        <v>78.757300000000001</v>
      </c>
      <c r="V70" s="51"/>
      <c r="W70" s="84"/>
      <c r="X70" s="85">
        <v>0.48766130030959753</v>
      </c>
      <c r="Y70" s="86">
        <v>7</v>
      </c>
      <c r="Z70" s="86">
        <v>7</v>
      </c>
      <c r="AA70" s="83">
        <v>11.251042857142858</v>
      </c>
      <c r="AB70" s="87"/>
      <c r="AC70" s="85">
        <v>7.7072220606851677E-2</v>
      </c>
      <c r="AD70" s="88">
        <v>191</v>
      </c>
      <c r="AE70" s="89">
        <v>38009</v>
      </c>
      <c r="AF70" s="81" t="s">
        <v>85</v>
      </c>
      <c r="AG70" s="90">
        <v>74.453860000000006</v>
      </c>
      <c r="AH70" s="91"/>
      <c r="AI70" s="56">
        <v>40908</v>
      </c>
      <c r="AJ70" s="57">
        <v>72</v>
      </c>
      <c r="AK70" s="91"/>
      <c r="AL70" s="59" t="s">
        <v>554</v>
      </c>
      <c r="AM70" s="59" t="s">
        <v>160</v>
      </c>
      <c r="AN70" s="96">
        <v>8.3900000000000002E-2</v>
      </c>
      <c r="AO70" s="71">
        <v>8.4678371244548842E-2</v>
      </c>
      <c r="AP70" s="96">
        <v>9.5000000000000001E-2</v>
      </c>
      <c r="AQ70" s="92">
        <v>8.7731124098616498E-2</v>
      </c>
      <c r="AR70" s="88" t="s">
        <v>559</v>
      </c>
      <c r="AS70" s="85">
        <v>0.33685895487545781</v>
      </c>
      <c r="AT70" s="443">
        <v>24356.1</v>
      </c>
      <c r="AU70" s="93">
        <v>41578</v>
      </c>
      <c r="AV70" s="88" t="s">
        <v>560</v>
      </c>
      <c r="AW70" s="85">
        <v>0.22148472169824435</v>
      </c>
      <c r="AX70" s="443">
        <v>21657.7</v>
      </c>
      <c r="AY70" s="93">
        <v>41882</v>
      </c>
      <c r="AZ70" s="88" t="s">
        <v>561</v>
      </c>
      <c r="BA70" s="85">
        <v>0.13465396342222991</v>
      </c>
      <c r="BB70" s="443">
        <v>11460</v>
      </c>
      <c r="BC70" s="93">
        <v>43404</v>
      </c>
      <c r="BD70" s="88" t="s">
        <v>562</v>
      </c>
      <c r="BE70" s="85">
        <v>0.11730045556645921</v>
      </c>
      <c r="BF70" s="443">
        <v>4965</v>
      </c>
      <c r="BG70" s="93">
        <v>43220</v>
      </c>
      <c r="BH70" s="88" t="s">
        <v>563</v>
      </c>
      <c r="BI70" s="85">
        <v>0.10927074914993312</v>
      </c>
      <c r="BJ70" s="443">
        <v>8711.5</v>
      </c>
      <c r="BK70" s="93">
        <v>43069</v>
      </c>
      <c r="BL70" s="85">
        <v>1</v>
      </c>
      <c r="BM70" s="94">
        <v>3.2054302719148176</v>
      </c>
      <c r="BN70" s="98">
        <v>0</v>
      </c>
      <c r="BO70" s="98">
        <v>0</v>
      </c>
      <c r="BP70" s="98">
        <v>0.42</v>
      </c>
      <c r="BQ70" s="98">
        <v>0.22</v>
      </c>
      <c r="BR70" s="98">
        <v>0</v>
      </c>
      <c r="BS70" s="98">
        <v>0</v>
      </c>
      <c r="BT70" s="98">
        <v>0.23</v>
      </c>
      <c r="BU70" s="98">
        <v>0.13</v>
      </c>
      <c r="BV70" s="98">
        <v>0</v>
      </c>
      <c r="BW70" s="98">
        <v>0</v>
      </c>
      <c r="BX70" s="66">
        <v>0</v>
      </c>
      <c r="BY70" s="67" t="s">
        <v>92</v>
      </c>
      <c r="BZ70" s="91">
        <v>6.0976720899999997</v>
      </c>
      <c r="CA70" s="95"/>
      <c r="CB70" s="95"/>
      <c r="CC70" s="95"/>
    </row>
    <row r="71" spans="1:81" s="255" customFormat="1" ht="45" x14ac:dyDescent="0.3">
      <c r="A71" s="78" t="s">
        <v>564</v>
      </c>
      <c r="B71" s="78" t="s">
        <v>344</v>
      </c>
      <c r="C71" s="78" t="s">
        <v>274</v>
      </c>
      <c r="D71" s="78" t="s">
        <v>78</v>
      </c>
      <c r="E71" s="78" t="s">
        <v>565</v>
      </c>
      <c r="F71" s="78" t="s">
        <v>552</v>
      </c>
      <c r="G71" s="78" t="s">
        <v>347</v>
      </c>
      <c r="H71" s="78" t="s">
        <v>104</v>
      </c>
      <c r="I71" s="79">
        <v>1</v>
      </c>
      <c r="J71" s="80" t="s">
        <v>83</v>
      </c>
      <c r="K71" s="80" t="s">
        <v>553</v>
      </c>
      <c r="L71" s="81"/>
      <c r="M71" s="81"/>
      <c r="N71" s="81"/>
      <c r="O71" s="81"/>
      <c r="P71" s="81"/>
      <c r="Q71" s="82">
        <v>1990</v>
      </c>
      <c r="R71" s="83">
        <v>7.4</v>
      </c>
      <c r="S71" s="50">
        <v>18.285798194000002</v>
      </c>
      <c r="T71" s="50">
        <v>48.6873</v>
      </c>
      <c r="U71" s="83">
        <v>48.6873</v>
      </c>
      <c r="V71" s="51"/>
      <c r="W71" s="84"/>
      <c r="X71" s="85">
        <v>0.6579364864864865</v>
      </c>
      <c r="Y71" s="86">
        <v>2</v>
      </c>
      <c r="Z71" s="86">
        <v>2</v>
      </c>
      <c r="AA71" s="83">
        <v>24.34365</v>
      </c>
      <c r="AB71" s="87"/>
      <c r="AC71" s="85">
        <v>3.3376260338938486E-2</v>
      </c>
      <c r="AD71" s="88">
        <v>275</v>
      </c>
      <c r="AE71" s="89">
        <v>35278</v>
      </c>
      <c r="AF71" s="81" t="s">
        <v>85</v>
      </c>
      <c r="AG71" s="90">
        <v>37.704266670000003</v>
      </c>
      <c r="AH71" s="91"/>
      <c r="AI71" s="56">
        <v>40724</v>
      </c>
      <c r="AJ71" s="57">
        <v>37.6</v>
      </c>
      <c r="AK71" s="91"/>
      <c r="AL71" s="59" t="s">
        <v>566</v>
      </c>
      <c r="AM71" s="59" t="s">
        <v>121</v>
      </c>
      <c r="AN71" s="96">
        <v>8.7499999999999994E-2</v>
      </c>
      <c r="AO71" s="71">
        <v>9.0823948272773153E-2</v>
      </c>
      <c r="AP71" s="96">
        <v>9.7500000000000003E-2</v>
      </c>
      <c r="AQ71" s="92">
        <v>2.409447144314103E-2</v>
      </c>
      <c r="AR71" s="88" t="s">
        <v>481</v>
      </c>
      <c r="AS71" s="85">
        <v>0.7393750460090518</v>
      </c>
      <c r="AT71" s="443">
        <v>36123.300000000003</v>
      </c>
      <c r="AU71" s="93">
        <v>41670</v>
      </c>
      <c r="AV71" s="88" t="s">
        <v>567</v>
      </c>
      <c r="AW71" s="85">
        <v>0.26062495399094815</v>
      </c>
      <c r="AX71" s="443">
        <v>12564</v>
      </c>
      <c r="AY71" s="93">
        <v>42369</v>
      </c>
      <c r="AZ71" s="88" t="s">
        <v>83</v>
      </c>
      <c r="BA71" s="85" t="s">
        <v>83</v>
      </c>
      <c r="BB71" s="443" t="s">
        <v>83</v>
      </c>
      <c r="BC71" s="93" t="s">
        <v>83</v>
      </c>
      <c r="BD71" s="88" t="s">
        <v>83</v>
      </c>
      <c r="BE71" s="85" t="s">
        <v>83</v>
      </c>
      <c r="BF71" s="443" t="s">
        <v>83</v>
      </c>
      <c r="BG71" s="93" t="s">
        <v>83</v>
      </c>
      <c r="BH71" s="88" t="s">
        <v>83</v>
      </c>
      <c r="BI71" s="85" t="s">
        <v>83</v>
      </c>
      <c r="BJ71" s="443" t="s">
        <v>83</v>
      </c>
      <c r="BK71" s="93" t="s">
        <v>83</v>
      </c>
      <c r="BL71" s="85">
        <v>1</v>
      </c>
      <c r="BM71" s="94">
        <v>2.0828644951493169</v>
      </c>
      <c r="BN71" s="98">
        <v>0</v>
      </c>
      <c r="BO71" s="98">
        <v>0</v>
      </c>
      <c r="BP71" s="98">
        <v>0.74</v>
      </c>
      <c r="BQ71" s="98">
        <v>0</v>
      </c>
      <c r="BR71" s="98">
        <v>0.26</v>
      </c>
      <c r="BS71" s="98">
        <v>0</v>
      </c>
      <c r="BT71" s="98">
        <v>0</v>
      </c>
      <c r="BU71" s="98">
        <v>0</v>
      </c>
      <c r="BV71" s="98">
        <v>0</v>
      </c>
      <c r="BW71" s="98">
        <v>0</v>
      </c>
      <c r="BX71" s="66">
        <v>0</v>
      </c>
      <c r="BY71" s="67" t="s">
        <v>92</v>
      </c>
      <c r="BZ71" s="91">
        <v>3.0779931700000001</v>
      </c>
      <c r="CA71" s="95"/>
      <c r="CB71" s="95"/>
      <c r="CC71" s="95"/>
    </row>
    <row r="72" spans="1:81" s="255" customFormat="1" ht="60" x14ac:dyDescent="0.3">
      <c r="A72" s="78" t="s">
        <v>568</v>
      </c>
      <c r="B72" s="78" t="s">
        <v>344</v>
      </c>
      <c r="C72" s="78" t="s">
        <v>274</v>
      </c>
      <c r="D72" s="78" t="s">
        <v>78</v>
      </c>
      <c r="E72" s="78" t="s">
        <v>569</v>
      </c>
      <c r="F72" s="78" t="s">
        <v>570</v>
      </c>
      <c r="G72" s="78" t="s">
        <v>347</v>
      </c>
      <c r="H72" s="78" t="s">
        <v>104</v>
      </c>
      <c r="I72" s="79">
        <v>1</v>
      </c>
      <c r="J72" s="80" t="s">
        <v>83</v>
      </c>
      <c r="K72" s="80" t="s">
        <v>571</v>
      </c>
      <c r="L72" s="81"/>
      <c r="M72" s="81"/>
      <c r="N72" s="81"/>
      <c r="O72" s="81"/>
      <c r="P72" s="81"/>
      <c r="Q72" s="82">
        <v>1985</v>
      </c>
      <c r="R72" s="83">
        <v>24.6</v>
      </c>
      <c r="S72" s="50">
        <v>60.787923726000002</v>
      </c>
      <c r="T72" s="50">
        <v>117.294</v>
      </c>
      <c r="U72" s="83">
        <v>117.294</v>
      </c>
      <c r="V72" s="51"/>
      <c r="W72" s="84"/>
      <c r="X72" s="85">
        <v>0.47680487804878047</v>
      </c>
      <c r="Y72" s="86">
        <v>4</v>
      </c>
      <c r="Z72" s="86">
        <v>4</v>
      </c>
      <c r="AA72" s="83">
        <v>29.323499999999999</v>
      </c>
      <c r="AB72" s="87"/>
      <c r="AC72" s="85">
        <v>1.0205125581871196E-2</v>
      </c>
      <c r="AD72" s="88">
        <v>122</v>
      </c>
      <c r="AE72" s="89">
        <v>37621</v>
      </c>
      <c r="AF72" s="81" t="s">
        <v>85</v>
      </c>
      <c r="AG72" s="90">
        <v>52.3</v>
      </c>
      <c r="AH72" s="91"/>
      <c r="AI72" s="56">
        <v>41090</v>
      </c>
      <c r="AJ72" s="57">
        <v>52.3</v>
      </c>
      <c r="AK72" s="91"/>
      <c r="AL72" s="59" t="s">
        <v>281</v>
      </c>
      <c r="AM72" s="59" t="s">
        <v>108</v>
      </c>
      <c r="AN72" s="96">
        <v>9.2499999999999999E-2</v>
      </c>
      <c r="AO72" s="71">
        <v>8.5419806812612922E-2</v>
      </c>
      <c r="AP72" s="60">
        <v>0.10249999999999999</v>
      </c>
      <c r="AQ72" s="92">
        <v>0</v>
      </c>
      <c r="AR72" s="88" t="s">
        <v>572</v>
      </c>
      <c r="AS72" s="85">
        <v>1</v>
      </c>
      <c r="AT72" s="443">
        <v>117294</v>
      </c>
      <c r="AU72" s="93">
        <v>45107</v>
      </c>
      <c r="AV72" s="88" t="s">
        <v>83</v>
      </c>
      <c r="AW72" s="85" t="s">
        <v>83</v>
      </c>
      <c r="AX72" s="443" t="s">
        <v>83</v>
      </c>
      <c r="AY72" s="93" t="s">
        <v>83</v>
      </c>
      <c r="AZ72" s="88" t="s">
        <v>83</v>
      </c>
      <c r="BA72" s="85" t="s">
        <v>83</v>
      </c>
      <c r="BB72" s="443" t="s">
        <v>83</v>
      </c>
      <c r="BC72" s="93" t="s">
        <v>83</v>
      </c>
      <c r="BD72" s="88" t="s">
        <v>83</v>
      </c>
      <c r="BE72" s="85" t="s">
        <v>83</v>
      </c>
      <c r="BF72" s="443" t="s">
        <v>83</v>
      </c>
      <c r="BG72" s="93" t="s">
        <v>83</v>
      </c>
      <c r="BH72" s="88" t="s">
        <v>83</v>
      </c>
      <c r="BI72" s="85" t="s">
        <v>83</v>
      </c>
      <c r="BJ72" s="443" t="s">
        <v>83</v>
      </c>
      <c r="BK72" s="93" t="s">
        <v>83</v>
      </c>
      <c r="BL72" s="85">
        <v>1</v>
      </c>
      <c r="BM72" s="94">
        <v>11</v>
      </c>
      <c r="BN72" s="98">
        <v>0</v>
      </c>
      <c r="BO72" s="98">
        <v>0</v>
      </c>
      <c r="BP72" s="98">
        <v>0</v>
      </c>
      <c r="BQ72" s="98">
        <v>0</v>
      </c>
      <c r="BR72" s="98">
        <v>0</v>
      </c>
      <c r="BS72" s="98">
        <v>0</v>
      </c>
      <c r="BT72" s="98">
        <v>0</v>
      </c>
      <c r="BU72" s="98">
        <v>0</v>
      </c>
      <c r="BV72" s="98">
        <v>0</v>
      </c>
      <c r="BW72" s="98">
        <v>0</v>
      </c>
      <c r="BX72" s="66">
        <v>1</v>
      </c>
      <c r="BY72" s="67" t="s">
        <v>92</v>
      </c>
      <c r="BZ72" s="91">
        <v>4.3531157599999997</v>
      </c>
      <c r="CA72" s="95"/>
      <c r="CB72" s="95"/>
      <c r="CC72" s="95"/>
    </row>
    <row r="73" spans="1:81" s="255" customFormat="1" ht="60" x14ac:dyDescent="0.3">
      <c r="A73" s="78" t="s">
        <v>971</v>
      </c>
      <c r="B73" s="78" t="s">
        <v>344</v>
      </c>
      <c r="C73" s="78" t="s">
        <v>274</v>
      </c>
      <c r="D73" s="78" t="s">
        <v>78</v>
      </c>
      <c r="E73" s="78" t="s">
        <v>573</v>
      </c>
      <c r="F73" s="78" t="s">
        <v>546</v>
      </c>
      <c r="G73" s="78" t="s">
        <v>417</v>
      </c>
      <c r="H73" s="78" t="s">
        <v>104</v>
      </c>
      <c r="I73" s="79">
        <v>1</v>
      </c>
      <c r="J73" s="80"/>
      <c r="K73" s="80" t="s">
        <v>571</v>
      </c>
      <c r="L73" s="81"/>
      <c r="M73" s="81"/>
      <c r="N73" s="81"/>
      <c r="O73" s="81"/>
      <c r="P73" s="81"/>
      <c r="Q73" s="82">
        <v>2005</v>
      </c>
      <c r="R73" s="83">
        <v>121.9</v>
      </c>
      <c r="S73" s="50">
        <v>301.221459439</v>
      </c>
      <c r="T73" s="50">
        <v>86.638400000000004</v>
      </c>
      <c r="U73" s="83">
        <v>86.638400000000004</v>
      </c>
      <c r="V73" s="51"/>
      <c r="W73" s="84"/>
      <c r="X73" s="85">
        <v>7.1073338802296965E-2</v>
      </c>
      <c r="Y73" s="86">
        <v>5</v>
      </c>
      <c r="Z73" s="86">
        <v>4</v>
      </c>
      <c r="AA73" s="83">
        <v>21.659600000000001</v>
      </c>
      <c r="AB73" s="87"/>
      <c r="AC73" s="85">
        <v>3.4972945022068734E-2</v>
      </c>
      <c r="AD73" s="88">
        <v>0</v>
      </c>
      <c r="AE73" s="89">
        <v>37438</v>
      </c>
      <c r="AF73" s="81" t="s">
        <v>85</v>
      </c>
      <c r="AG73" s="90">
        <v>73.75</v>
      </c>
      <c r="AH73" s="91"/>
      <c r="AI73" s="56">
        <v>41090</v>
      </c>
      <c r="AJ73" s="90">
        <v>73.75</v>
      </c>
      <c r="AK73" s="91"/>
      <c r="AL73" s="59" t="s">
        <v>574</v>
      </c>
      <c r="AM73" s="59" t="s">
        <v>98</v>
      </c>
      <c r="AN73" s="96">
        <v>8.3099999999999993E-2</v>
      </c>
      <c r="AO73" s="71">
        <v>7.3061495959644771E-2</v>
      </c>
      <c r="AP73" s="96">
        <v>9.3799999999999994E-2</v>
      </c>
      <c r="AQ73" s="92">
        <v>-0.10094165873949412</v>
      </c>
      <c r="AR73" s="88" t="s">
        <v>575</v>
      </c>
      <c r="AS73" s="85">
        <v>0.4586867525359406</v>
      </c>
      <c r="AT73" s="443">
        <v>45493.4</v>
      </c>
      <c r="AU73" s="93">
        <v>42978</v>
      </c>
      <c r="AV73" s="88" t="s">
        <v>576</v>
      </c>
      <c r="AW73" s="85">
        <v>0.26715308612392608</v>
      </c>
      <c r="AX73" s="443">
        <v>20286.7</v>
      </c>
      <c r="AY73" s="93">
        <v>43830</v>
      </c>
      <c r="AZ73" s="88" t="s">
        <v>577</v>
      </c>
      <c r="BA73" s="85">
        <v>0.17073759597208873</v>
      </c>
      <c r="BB73" s="443">
        <v>13008.3</v>
      </c>
      <c r="BC73" s="93">
        <v>43343</v>
      </c>
      <c r="BD73" s="88" t="s">
        <v>578</v>
      </c>
      <c r="BE73" s="85">
        <v>0.1034225653680446</v>
      </c>
      <c r="BF73" s="443">
        <v>7850</v>
      </c>
      <c r="BG73" s="93">
        <v>42674</v>
      </c>
      <c r="BH73" s="88" t="s">
        <v>83</v>
      </c>
      <c r="BI73" s="85" t="s">
        <v>83</v>
      </c>
      <c r="BJ73" s="443" t="s">
        <v>83</v>
      </c>
      <c r="BK73" s="93" t="s">
        <v>83</v>
      </c>
      <c r="BL73" s="85">
        <v>1</v>
      </c>
      <c r="BM73" s="94">
        <v>5.8745759924545462</v>
      </c>
      <c r="BN73" s="98">
        <v>0</v>
      </c>
      <c r="BO73" s="98">
        <v>0</v>
      </c>
      <c r="BP73" s="98">
        <v>0</v>
      </c>
      <c r="BQ73" s="98">
        <v>0</v>
      </c>
      <c r="BR73" s="98">
        <v>0</v>
      </c>
      <c r="BS73" s="98">
        <v>0.1</v>
      </c>
      <c r="BT73" s="98">
        <v>0.46</v>
      </c>
      <c r="BU73" s="98">
        <v>0.17</v>
      </c>
      <c r="BV73" s="98">
        <v>0.27</v>
      </c>
      <c r="BW73" s="98">
        <v>0</v>
      </c>
      <c r="BX73" s="66">
        <v>0</v>
      </c>
      <c r="BY73" s="67" t="s">
        <v>92</v>
      </c>
      <c r="BZ73" s="91">
        <v>5.1607430700000005</v>
      </c>
      <c r="CA73" s="95"/>
      <c r="CB73" s="95"/>
      <c r="CC73" s="95"/>
    </row>
    <row r="74" spans="1:81" s="255" customFormat="1" ht="60" x14ac:dyDescent="0.3">
      <c r="A74" s="78" t="s">
        <v>972</v>
      </c>
      <c r="B74" s="78" t="s">
        <v>344</v>
      </c>
      <c r="C74" s="78" t="s">
        <v>274</v>
      </c>
      <c r="D74" s="78" t="s">
        <v>78</v>
      </c>
      <c r="E74" s="78" t="s">
        <v>579</v>
      </c>
      <c r="F74" s="78" t="s">
        <v>546</v>
      </c>
      <c r="G74" s="78" t="s">
        <v>347</v>
      </c>
      <c r="H74" s="78" t="s">
        <v>104</v>
      </c>
      <c r="I74" s="79">
        <v>0.5</v>
      </c>
      <c r="J74" s="80" t="s">
        <v>233</v>
      </c>
      <c r="K74" s="80" t="s">
        <v>571</v>
      </c>
      <c r="L74" s="81"/>
      <c r="M74" s="81"/>
      <c r="N74" s="81"/>
      <c r="O74" s="81"/>
      <c r="P74" s="81"/>
      <c r="Q74" s="82">
        <v>2007</v>
      </c>
      <c r="R74" s="83">
        <v>16.600000000000001</v>
      </c>
      <c r="S74" s="50">
        <v>41.019493246000003</v>
      </c>
      <c r="T74" s="50">
        <v>42.954000000000001</v>
      </c>
      <c r="U74" s="83">
        <v>21.477</v>
      </c>
      <c r="V74" s="51"/>
      <c r="W74" s="84"/>
      <c r="X74" s="85">
        <v>0.12937951807228915</v>
      </c>
      <c r="Y74" s="86">
        <v>1</v>
      </c>
      <c r="Z74" s="86">
        <v>1</v>
      </c>
      <c r="AA74" s="83">
        <v>21.477</v>
      </c>
      <c r="AB74" s="87"/>
      <c r="AC74" s="85">
        <v>0.45760581086743957</v>
      </c>
      <c r="AD74" s="88">
        <v>0</v>
      </c>
      <c r="AE74" s="89">
        <v>37438</v>
      </c>
      <c r="AF74" s="81" t="s">
        <v>85</v>
      </c>
      <c r="AG74" s="90">
        <v>50.436746999999997</v>
      </c>
      <c r="AH74" s="91"/>
      <c r="AI74" s="56">
        <v>40359</v>
      </c>
      <c r="AJ74" s="57">
        <v>48</v>
      </c>
      <c r="AK74" s="91"/>
      <c r="AL74" s="59" t="s">
        <v>548</v>
      </c>
      <c r="AM74" s="59" t="s">
        <v>87</v>
      </c>
      <c r="AN74" s="96">
        <v>8.5000000000000006E-2</v>
      </c>
      <c r="AO74" s="71">
        <v>8.8395494635764474E-2</v>
      </c>
      <c r="AP74" s="96">
        <v>9.7500000000000003E-2</v>
      </c>
      <c r="AQ74" s="92">
        <v>4.8719895129900825E-2</v>
      </c>
      <c r="AR74" s="88" t="s">
        <v>580</v>
      </c>
      <c r="AS74" s="85">
        <v>1</v>
      </c>
      <c r="AT74" s="443">
        <v>42954</v>
      </c>
      <c r="AU74" s="93">
        <v>44681</v>
      </c>
      <c r="AV74" s="88" t="s">
        <v>83</v>
      </c>
      <c r="AW74" s="85" t="s">
        <v>83</v>
      </c>
      <c r="AX74" s="443" t="s">
        <v>83</v>
      </c>
      <c r="AY74" s="93" t="s">
        <v>83</v>
      </c>
      <c r="AZ74" s="88" t="s">
        <v>83</v>
      </c>
      <c r="BA74" s="85" t="s">
        <v>83</v>
      </c>
      <c r="BB74" s="443" t="s">
        <v>83</v>
      </c>
      <c r="BC74" s="93" t="s">
        <v>83</v>
      </c>
      <c r="BD74" s="88" t="s">
        <v>83</v>
      </c>
      <c r="BE74" s="85" t="s">
        <v>83</v>
      </c>
      <c r="BF74" s="443" t="s">
        <v>83</v>
      </c>
      <c r="BG74" s="93" t="s">
        <v>83</v>
      </c>
      <c r="BH74" s="88" t="s">
        <v>83</v>
      </c>
      <c r="BI74" s="85" t="s">
        <v>83</v>
      </c>
      <c r="BJ74" s="443" t="s">
        <v>83</v>
      </c>
      <c r="BK74" s="93" t="s">
        <v>83</v>
      </c>
      <c r="BL74" s="85">
        <v>1</v>
      </c>
      <c r="BM74" s="94">
        <v>9.8333333333333339</v>
      </c>
      <c r="BN74" s="98">
        <v>0</v>
      </c>
      <c r="BO74" s="98">
        <v>0</v>
      </c>
      <c r="BP74" s="98">
        <v>0</v>
      </c>
      <c r="BQ74" s="98">
        <v>0</v>
      </c>
      <c r="BR74" s="98">
        <v>0</v>
      </c>
      <c r="BS74" s="98">
        <v>0</v>
      </c>
      <c r="BT74" s="98">
        <v>0</v>
      </c>
      <c r="BU74" s="98">
        <v>0</v>
      </c>
      <c r="BV74" s="98">
        <v>0</v>
      </c>
      <c r="BW74" s="98">
        <v>0</v>
      </c>
      <c r="BX74" s="66">
        <v>1</v>
      </c>
      <c r="BY74" s="67" t="s">
        <v>92</v>
      </c>
      <c r="BZ74" s="91">
        <v>4.7020530300000001</v>
      </c>
      <c r="CA74" s="95"/>
      <c r="CB74" s="95"/>
      <c r="CC74" s="95"/>
    </row>
    <row r="75" spans="1:81" s="255" customFormat="1" ht="60" x14ac:dyDescent="0.3">
      <c r="A75" s="78" t="s">
        <v>973</v>
      </c>
      <c r="B75" s="78" t="s">
        <v>344</v>
      </c>
      <c r="C75" s="78" t="s">
        <v>274</v>
      </c>
      <c r="D75" s="78" t="s">
        <v>78</v>
      </c>
      <c r="E75" s="78" t="s">
        <v>581</v>
      </c>
      <c r="F75" s="78" t="s">
        <v>546</v>
      </c>
      <c r="G75" s="78" t="s">
        <v>140</v>
      </c>
      <c r="H75" s="78" t="s">
        <v>140</v>
      </c>
      <c r="I75" s="79">
        <v>1</v>
      </c>
      <c r="J75" s="80"/>
      <c r="K75" s="80" t="s">
        <v>571</v>
      </c>
      <c r="L75" s="81"/>
      <c r="M75" s="81"/>
      <c r="N75" s="81"/>
      <c r="O75" s="81"/>
      <c r="P75" s="81"/>
      <c r="Q75" s="82"/>
      <c r="R75" s="83">
        <v>27.594640000000002</v>
      </c>
      <c r="S75" s="50">
        <v>68.187840307578398</v>
      </c>
      <c r="T75" s="50"/>
      <c r="U75" s="83"/>
      <c r="V75" s="51"/>
      <c r="W75" s="84"/>
      <c r="X75" s="85"/>
      <c r="Y75" s="86"/>
      <c r="Z75" s="86"/>
      <c r="AA75" s="83"/>
      <c r="AB75" s="87"/>
      <c r="AC75" s="85"/>
      <c r="AD75" s="88"/>
      <c r="AE75" s="89">
        <v>37438</v>
      </c>
      <c r="AF75" s="130" t="s">
        <v>142</v>
      </c>
      <c r="AG75" s="90">
        <v>11.016259</v>
      </c>
      <c r="AH75" s="91"/>
      <c r="AI75" s="56">
        <v>41090</v>
      </c>
      <c r="AJ75" s="57">
        <v>11.016259</v>
      </c>
      <c r="AK75" s="91"/>
      <c r="AL75" s="59" t="s">
        <v>574</v>
      </c>
      <c r="AM75" s="59" t="s">
        <v>98</v>
      </c>
      <c r="AN75" s="96"/>
      <c r="AO75" s="71"/>
      <c r="AP75" s="60"/>
      <c r="AQ75" s="92"/>
      <c r="AR75" s="88"/>
      <c r="AS75" s="85"/>
      <c r="AT75" s="443"/>
      <c r="AU75" s="93"/>
      <c r="AV75" s="88"/>
      <c r="AW75" s="85"/>
      <c r="AX75" s="443"/>
      <c r="AY75" s="93"/>
      <c r="AZ75" s="88"/>
      <c r="BA75" s="85"/>
      <c r="BB75" s="443"/>
      <c r="BC75" s="93"/>
      <c r="BD75" s="88"/>
      <c r="BE75" s="85"/>
      <c r="BF75" s="443"/>
      <c r="BG75" s="93"/>
      <c r="BH75" s="88"/>
      <c r="BI75" s="85"/>
      <c r="BJ75" s="443"/>
      <c r="BK75" s="93"/>
      <c r="BL75" s="85"/>
      <c r="BM75" s="94"/>
      <c r="BN75" s="98"/>
      <c r="BO75" s="98"/>
      <c r="BP75" s="98"/>
      <c r="BQ75" s="98"/>
      <c r="BR75" s="98"/>
      <c r="BS75" s="98"/>
      <c r="BT75" s="98"/>
      <c r="BU75" s="98"/>
      <c r="BV75" s="98"/>
      <c r="BW75" s="98"/>
      <c r="BX75" s="66"/>
      <c r="BY75" s="67" t="s">
        <v>92</v>
      </c>
      <c r="BZ75" s="91">
        <v>0.10783377999999999</v>
      </c>
      <c r="CA75" s="95"/>
      <c r="CB75" s="95"/>
      <c r="CC75" s="95"/>
    </row>
    <row r="76" spans="1:81" s="255" customFormat="1" ht="60" x14ac:dyDescent="0.3">
      <c r="A76" s="78" t="s">
        <v>974</v>
      </c>
      <c r="B76" s="78" t="s">
        <v>344</v>
      </c>
      <c r="C76" s="78" t="s">
        <v>274</v>
      </c>
      <c r="D76" s="78" t="s">
        <v>78</v>
      </c>
      <c r="E76" s="78" t="s">
        <v>573</v>
      </c>
      <c r="F76" s="78" t="s">
        <v>546</v>
      </c>
      <c r="G76" s="78" t="s">
        <v>417</v>
      </c>
      <c r="H76" s="78" t="s">
        <v>104</v>
      </c>
      <c r="I76" s="79">
        <v>0.5</v>
      </c>
      <c r="J76" s="80" t="s">
        <v>582</v>
      </c>
      <c r="K76" s="80" t="s">
        <v>571</v>
      </c>
      <c r="L76" s="81"/>
      <c r="M76" s="81"/>
      <c r="N76" s="81"/>
      <c r="O76" s="81"/>
      <c r="P76" s="81"/>
      <c r="Q76" s="82">
        <v>2012</v>
      </c>
      <c r="R76" s="83">
        <v>3.6669999999999998</v>
      </c>
      <c r="S76" s="50">
        <v>9.0613543212699987</v>
      </c>
      <c r="T76" s="50">
        <v>17.347000000000001</v>
      </c>
      <c r="U76" s="83">
        <v>8.6735000000000007</v>
      </c>
      <c r="V76" s="51"/>
      <c r="W76" s="84"/>
      <c r="X76" s="85">
        <v>0.47305699481865288</v>
      </c>
      <c r="Y76" s="86">
        <v>1</v>
      </c>
      <c r="Z76" s="86">
        <v>1</v>
      </c>
      <c r="AA76" s="83">
        <v>8.6735000000000007</v>
      </c>
      <c r="AB76" s="87"/>
      <c r="AC76" s="85">
        <v>2.6499999999999999E-2</v>
      </c>
      <c r="AD76" s="88"/>
      <c r="AE76" s="89">
        <v>37438</v>
      </c>
      <c r="AF76" s="81" t="s">
        <v>85</v>
      </c>
      <c r="AG76" s="90">
        <v>7.0352399999999999</v>
      </c>
      <c r="AH76" s="91"/>
      <c r="AI76" s="56"/>
      <c r="AJ76" s="90"/>
      <c r="AK76" s="91"/>
      <c r="AL76" s="59"/>
      <c r="AM76" s="59"/>
      <c r="AN76" s="96">
        <v>8.2500000000000004E-2</v>
      </c>
      <c r="AO76" s="71">
        <v>9.246482281729522E-2</v>
      </c>
      <c r="AP76" s="60">
        <v>9.7500000000000003E-2</v>
      </c>
      <c r="AQ76" s="92">
        <v>0</v>
      </c>
      <c r="AR76" s="88" t="s">
        <v>583</v>
      </c>
      <c r="AS76" s="85">
        <v>1</v>
      </c>
      <c r="AT76" s="443">
        <v>17347</v>
      </c>
      <c r="AU76" s="93">
        <v>42704</v>
      </c>
      <c r="AV76" s="88"/>
      <c r="AW76" s="85" t="s">
        <v>83</v>
      </c>
      <c r="AX76" s="443" t="s">
        <v>83</v>
      </c>
      <c r="AY76" s="93" t="s">
        <v>83</v>
      </c>
      <c r="AZ76" s="88" t="s">
        <v>83</v>
      </c>
      <c r="BA76" s="85" t="s">
        <v>83</v>
      </c>
      <c r="BB76" s="443" t="s">
        <v>83</v>
      </c>
      <c r="BC76" s="93" t="s">
        <v>83</v>
      </c>
      <c r="BD76" s="88" t="s">
        <v>83</v>
      </c>
      <c r="BE76" s="85" t="s">
        <v>83</v>
      </c>
      <c r="BF76" s="443" t="s">
        <v>83</v>
      </c>
      <c r="BG76" s="93" t="s">
        <v>83</v>
      </c>
      <c r="BH76" s="88" t="s">
        <v>83</v>
      </c>
      <c r="BI76" s="85" t="s">
        <v>83</v>
      </c>
      <c r="BJ76" s="443" t="s">
        <v>83</v>
      </c>
      <c r="BK76" s="93" t="s">
        <v>83</v>
      </c>
      <c r="BL76" s="85">
        <v>1</v>
      </c>
      <c r="BM76" s="94">
        <v>4.416666666666667</v>
      </c>
      <c r="BN76" s="98">
        <v>0</v>
      </c>
      <c r="BO76" s="98">
        <v>0</v>
      </c>
      <c r="BP76" s="98">
        <v>0</v>
      </c>
      <c r="BQ76" s="98">
        <v>0</v>
      </c>
      <c r="BR76" s="98">
        <v>0</v>
      </c>
      <c r="BS76" s="98">
        <v>1</v>
      </c>
      <c r="BT76" s="98">
        <v>0</v>
      </c>
      <c r="BU76" s="98">
        <v>0</v>
      </c>
      <c r="BV76" s="98">
        <v>0</v>
      </c>
      <c r="BW76" s="98">
        <v>0</v>
      </c>
      <c r="BX76" s="66">
        <v>0</v>
      </c>
      <c r="BY76" s="67"/>
      <c r="BZ76" s="91">
        <v>0.697496</v>
      </c>
      <c r="CA76" s="95"/>
      <c r="CB76" s="95"/>
      <c r="CC76" s="95"/>
    </row>
    <row r="77" spans="1:81" s="255" customFormat="1" ht="60" x14ac:dyDescent="0.3">
      <c r="A77" s="78" t="s">
        <v>975</v>
      </c>
      <c r="B77" s="78" t="s">
        <v>344</v>
      </c>
      <c r="C77" s="78" t="s">
        <v>274</v>
      </c>
      <c r="D77" s="78" t="s">
        <v>78</v>
      </c>
      <c r="E77" s="78" t="s">
        <v>573</v>
      </c>
      <c r="F77" s="78" t="s">
        <v>546</v>
      </c>
      <c r="G77" s="78" t="s">
        <v>417</v>
      </c>
      <c r="H77" s="78" t="s">
        <v>104</v>
      </c>
      <c r="I77" s="79">
        <v>0.5</v>
      </c>
      <c r="J77" s="80" t="s">
        <v>582</v>
      </c>
      <c r="K77" s="80" t="s">
        <v>571</v>
      </c>
      <c r="L77" s="81"/>
      <c r="M77" s="81"/>
      <c r="N77" s="81"/>
      <c r="O77" s="81"/>
      <c r="P77" s="81"/>
      <c r="Q77" s="82">
        <v>2012</v>
      </c>
      <c r="R77" s="83">
        <v>2.5470000000000002</v>
      </c>
      <c r="S77" s="50">
        <v>6.29377405407</v>
      </c>
      <c r="T77" s="50">
        <v>13.72</v>
      </c>
      <c r="U77" s="83">
        <v>6.86</v>
      </c>
      <c r="V77" s="51"/>
      <c r="W77" s="84"/>
      <c r="X77" s="85">
        <v>0.53867294856694148</v>
      </c>
      <c r="Y77" s="86">
        <v>1</v>
      </c>
      <c r="Z77" s="86">
        <v>1</v>
      </c>
      <c r="AA77" s="83">
        <v>6.86</v>
      </c>
      <c r="AB77" s="87"/>
      <c r="AC77" s="85">
        <v>5.8000000000000003E-2</v>
      </c>
      <c r="AD77" s="88"/>
      <c r="AE77" s="89">
        <v>37438</v>
      </c>
      <c r="AF77" s="81" t="s">
        <v>85</v>
      </c>
      <c r="AG77" s="90">
        <v>5.3789300000000004</v>
      </c>
      <c r="AH77" s="91"/>
      <c r="AI77" s="56"/>
      <c r="AJ77" s="90"/>
      <c r="AK77" s="91"/>
      <c r="AL77" s="59"/>
      <c r="AM77" s="59"/>
      <c r="AN77" s="96">
        <v>8.1500000000000003E-2</v>
      </c>
      <c r="AO77" s="71">
        <v>9.3044144222793765E-2</v>
      </c>
      <c r="AP77" s="60">
        <v>9.7500000000000003E-2</v>
      </c>
      <c r="AQ77" s="92">
        <v>0</v>
      </c>
      <c r="AR77" s="88" t="s">
        <v>584</v>
      </c>
      <c r="AS77" s="85">
        <v>1</v>
      </c>
      <c r="AT77" s="443">
        <v>13720</v>
      </c>
      <c r="AU77" s="93">
        <v>43646</v>
      </c>
      <c r="AV77" s="88"/>
      <c r="AW77" s="85" t="s">
        <v>83</v>
      </c>
      <c r="AX77" s="443" t="s">
        <v>83</v>
      </c>
      <c r="AY77" s="93" t="s">
        <v>83</v>
      </c>
      <c r="AZ77" s="88" t="s">
        <v>83</v>
      </c>
      <c r="BA77" s="85" t="s">
        <v>83</v>
      </c>
      <c r="BB77" s="443" t="s">
        <v>83</v>
      </c>
      <c r="BC77" s="93" t="s">
        <v>83</v>
      </c>
      <c r="BD77" s="88" t="s">
        <v>83</v>
      </c>
      <c r="BE77" s="85" t="s">
        <v>83</v>
      </c>
      <c r="BF77" s="443" t="s">
        <v>83</v>
      </c>
      <c r="BG77" s="93" t="s">
        <v>83</v>
      </c>
      <c r="BH77" s="88" t="s">
        <v>83</v>
      </c>
      <c r="BI77" s="85" t="s">
        <v>83</v>
      </c>
      <c r="BJ77" s="443" t="s">
        <v>83</v>
      </c>
      <c r="BK77" s="93" t="s">
        <v>83</v>
      </c>
      <c r="BL77" s="85">
        <v>1</v>
      </c>
      <c r="BM77" s="94">
        <v>7</v>
      </c>
      <c r="BN77" s="98">
        <v>0</v>
      </c>
      <c r="BO77" s="98">
        <v>0</v>
      </c>
      <c r="BP77" s="98">
        <v>0</v>
      </c>
      <c r="BQ77" s="98">
        <v>0</v>
      </c>
      <c r="BR77" s="98">
        <v>0</v>
      </c>
      <c r="BS77" s="98">
        <v>0</v>
      </c>
      <c r="BT77" s="98">
        <v>0</v>
      </c>
      <c r="BU77" s="98">
        <v>1</v>
      </c>
      <c r="BV77" s="98">
        <v>0</v>
      </c>
      <c r="BW77" s="98">
        <v>0</v>
      </c>
      <c r="BX77" s="66">
        <v>0</v>
      </c>
      <c r="BY77" s="67"/>
      <c r="BZ77" s="91"/>
      <c r="CA77" s="95"/>
      <c r="CB77" s="95"/>
      <c r="CC77" s="95"/>
    </row>
    <row r="78" spans="1:81" s="255" customFormat="1" ht="60" x14ac:dyDescent="0.3">
      <c r="A78" s="78" t="s">
        <v>585</v>
      </c>
      <c r="B78" s="78" t="s">
        <v>344</v>
      </c>
      <c r="C78" s="78" t="s">
        <v>274</v>
      </c>
      <c r="D78" s="78" t="s">
        <v>78</v>
      </c>
      <c r="E78" s="78" t="s">
        <v>573</v>
      </c>
      <c r="F78" s="78" t="s">
        <v>546</v>
      </c>
      <c r="G78" s="78" t="s">
        <v>417</v>
      </c>
      <c r="H78" s="78" t="s">
        <v>104</v>
      </c>
      <c r="I78" s="79">
        <v>0.5</v>
      </c>
      <c r="J78" s="80" t="s">
        <v>582</v>
      </c>
      <c r="K78" s="80" t="s">
        <v>571</v>
      </c>
      <c r="L78" s="81"/>
      <c r="M78" s="81"/>
      <c r="N78" s="81"/>
      <c r="O78" s="81"/>
      <c r="P78" s="81"/>
      <c r="Q78" s="82">
        <v>2012</v>
      </c>
      <c r="R78" s="83">
        <v>3.29</v>
      </c>
      <c r="S78" s="50">
        <v>8.1297670349000004</v>
      </c>
      <c r="T78" s="50">
        <v>15.564</v>
      </c>
      <c r="U78" s="83">
        <v>7.782</v>
      </c>
      <c r="V78" s="51"/>
      <c r="W78" s="84"/>
      <c r="X78" s="85">
        <v>0.47306990881458971</v>
      </c>
      <c r="Y78" s="86">
        <v>1</v>
      </c>
      <c r="Z78" s="86">
        <v>1</v>
      </c>
      <c r="AA78" s="83">
        <v>7.782</v>
      </c>
      <c r="AB78" s="87"/>
      <c r="AC78" s="85">
        <v>5.1400000000000001E-2</v>
      </c>
      <c r="AD78" s="88"/>
      <c r="AE78" s="89">
        <v>37438</v>
      </c>
      <c r="AF78" s="81" t="s">
        <v>85</v>
      </c>
      <c r="AG78" s="90">
        <v>5.8704020000000003</v>
      </c>
      <c r="AH78" s="91"/>
      <c r="AI78" s="56"/>
      <c r="AJ78" s="90"/>
      <c r="AK78" s="91"/>
      <c r="AL78" s="59"/>
      <c r="AM78" s="59"/>
      <c r="AN78" s="96">
        <v>8.2500000000000004E-2</v>
      </c>
      <c r="AO78" s="71">
        <v>9.2794326521420514E-2</v>
      </c>
      <c r="AP78" s="60">
        <v>9.7500000000000003E-2</v>
      </c>
      <c r="AQ78" s="92">
        <v>-6.6666666666666652E-2</v>
      </c>
      <c r="AR78" s="88" t="s">
        <v>586</v>
      </c>
      <c r="AS78" s="85">
        <v>1</v>
      </c>
      <c r="AT78" s="443">
        <v>15564</v>
      </c>
      <c r="AU78" s="93">
        <v>41790</v>
      </c>
      <c r="AV78" s="88"/>
      <c r="AW78" s="85" t="s">
        <v>83</v>
      </c>
      <c r="AX78" s="443" t="s">
        <v>83</v>
      </c>
      <c r="AY78" s="93" t="s">
        <v>83</v>
      </c>
      <c r="AZ78" s="88" t="s">
        <v>83</v>
      </c>
      <c r="BA78" s="85" t="s">
        <v>83</v>
      </c>
      <c r="BB78" s="443" t="s">
        <v>83</v>
      </c>
      <c r="BC78" s="93" t="s">
        <v>83</v>
      </c>
      <c r="BD78" s="88" t="s">
        <v>83</v>
      </c>
      <c r="BE78" s="85" t="s">
        <v>83</v>
      </c>
      <c r="BF78" s="443" t="s">
        <v>83</v>
      </c>
      <c r="BG78" s="93" t="s">
        <v>83</v>
      </c>
      <c r="BH78" s="88" t="s">
        <v>83</v>
      </c>
      <c r="BI78" s="85" t="s">
        <v>83</v>
      </c>
      <c r="BJ78" s="443" t="s">
        <v>83</v>
      </c>
      <c r="BK78" s="93" t="s">
        <v>83</v>
      </c>
      <c r="BL78" s="85">
        <v>1</v>
      </c>
      <c r="BM78" s="94">
        <v>1.9166666666666667</v>
      </c>
      <c r="BN78" s="98">
        <v>0</v>
      </c>
      <c r="BO78" s="98">
        <v>0</v>
      </c>
      <c r="BP78" s="98">
        <v>1</v>
      </c>
      <c r="BQ78" s="98">
        <v>0</v>
      </c>
      <c r="BR78" s="98">
        <v>0</v>
      </c>
      <c r="BS78" s="98">
        <v>0</v>
      </c>
      <c r="BT78" s="98">
        <v>0</v>
      </c>
      <c r="BU78" s="98">
        <v>0</v>
      </c>
      <c r="BV78" s="98">
        <v>0</v>
      </c>
      <c r="BW78" s="98">
        <v>0</v>
      </c>
      <c r="BX78" s="66">
        <v>0</v>
      </c>
      <c r="BY78" s="67"/>
      <c r="BZ78" s="91"/>
      <c r="CA78" s="95"/>
      <c r="CB78" s="95"/>
      <c r="CC78" s="95"/>
    </row>
    <row r="79" spans="1:81" s="255" customFormat="1" ht="60" x14ac:dyDescent="0.3">
      <c r="A79" s="78" t="s">
        <v>587</v>
      </c>
      <c r="B79" s="78" t="s">
        <v>344</v>
      </c>
      <c r="C79" s="78" t="s">
        <v>274</v>
      </c>
      <c r="D79" s="78" t="s">
        <v>78</v>
      </c>
      <c r="E79" s="78" t="s">
        <v>588</v>
      </c>
      <c r="F79" s="78" t="s">
        <v>552</v>
      </c>
      <c r="G79" s="78" t="s">
        <v>129</v>
      </c>
      <c r="H79" s="78" t="s">
        <v>104</v>
      </c>
      <c r="I79" s="79">
        <v>1</v>
      </c>
      <c r="J79" s="80" t="s">
        <v>83</v>
      </c>
      <c r="K79" s="80" t="s">
        <v>589</v>
      </c>
      <c r="L79" s="81"/>
      <c r="M79" s="81"/>
      <c r="N79" s="81"/>
      <c r="O79" s="81"/>
      <c r="P79" s="81"/>
      <c r="Q79" s="82">
        <v>1980</v>
      </c>
      <c r="R79" s="83">
        <v>19.600000000000001</v>
      </c>
      <c r="S79" s="50">
        <v>48.432654675999999</v>
      </c>
      <c r="T79" s="50">
        <v>84.7821</v>
      </c>
      <c r="U79" s="83">
        <v>84.7821</v>
      </c>
      <c r="V79" s="51"/>
      <c r="W79" s="84"/>
      <c r="X79" s="85">
        <v>0.43256173469387754</v>
      </c>
      <c r="Y79" s="86">
        <v>29</v>
      </c>
      <c r="Z79" s="86">
        <v>119</v>
      </c>
      <c r="AA79" s="83">
        <v>0.71245462184873953</v>
      </c>
      <c r="AB79" s="87"/>
      <c r="AC79" s="85">
        <v>0.24718661132479613</v>
      </c>
      <c r="AD79" s="88">
        <v>1240</v>
      </c>
      <c r="AE79" s="89">
        <v>35339</v>
      </c>
      <c r="AF79" s="81" t="s">
        <v>85</v>
      </c>
      <c r="AG79" s="90">
        <v>182.83793700000001</v>
      </c>
      <c r="AH79" s="91"/>
      <c r="AI79" s="56">
        <v>40359</v>
      </c>
      <c r="AJ79" s="57">
        <v>179.4</v>
      </c>
      <c r="AK79" s="91"/>
      <c r="AL79" s="59" t="s">
        <v>590</v>
      </c>
      <c r="AM79" s="59" t="s">
        <v>121</v>
      </c>
      <c r="AN79" s="96">
        <v>8.43E-2</v>
      </c>
      <c r="AO79" s="71">
        <v>8.5722210532604731E-2</v>
      </c>
      <c r="AP79" s="96">
        <v>9.5000000000000001E-2</v>
      </c>
      <c r="AQ79" s="92">
        <v>3.0102531300423285E-2</v>
      </c>
      <c r="AR79" s="88" t="s">
        <v>591</v>
      </c>
      <c r="AS79" s="85">
        <v>0.12413050670508199</v>
      </c>
      <c r="AT79" s="443">
        <v>8130.5</v>
      </c>
      <c r="AU79" s="93">
        <v>42308</v>
      </c>
      <c r="AV79" s="88" t="s">
        <v>592</v>
      </c>
      <c r="AW79" s="85">
        <v>6.9239451445072431E-2</v>
      </c>
      <c r="AX79" s="443">
        <v>4029</v>
      </c>
      <c r="AY79" s="93">
        <v>43312</v>
      </c>
      <c r="AZ79" s="88" t="s">
        <v>593</v>
      </c>
      <c r="BA79" s="85">
        <v>6.8746179729461523E-2</v>
      </c>
      <c r="BB79" s="443">
        <v>3596.7</v>
      </c>
      <c r="BC79" s="93">
        <v>42613</v>
      </c>
      <c r="BD79" s="88" t="s">
        <v>594</v>
      </c>
      <c r="BE79" s="85">
        <v>6.2889915424121021E-2</v>
      </c>
      <c r="BF79" s="443">
        <v>5850</v>
      </c>
      <c r="BG79" s="93">
        <v>42338</v>
      </c>
      <c r="BH79" s="88" t="s">
        <v>595</v>
      </c>
      <c r="BI79" s="85">
        <v>4.9304541696890865E-2</v>
      </c>
      <c r="BJ79" s="443">
        <v>2869</v>
      </c>
      <c r="BK79" s="93">
        <v>43312</v>
      </c>
      <c r="BL79" s="85">
        <v>0.97192213922514303</v>
      </c>
      <c r="BM79" s="94">
        <v>2.6543056768364628</v>
      </c>
      <c r="BN79" s="98">
        <v>0.03</v>
      </c>
      <c r="BO79" s="98">
        <v>0.27</v>
      </c>
      <c r="BP79" s="98">
        <v>0.16</v>
      </c>
      <c r="BQ79" s="98">
        <v>0.05</v>
      </c>
      <c r="BR79" s="98">
        <v>0.26</v>
      </c>
      <c r="BS79" s="98">
        <v>0.1</v>
      </c>
      <c r="BT79" s="98">
        <v>0</v>
      </c>
      <c r="BU79" s="98">
        <v>0.13</v>
      </c>
      <c r="BV79" s="98">
        <v>0</v>
      </c>
      <c r="BW79" s="98">
        <v>0</v>
      </c>
      <c r="BX79" s="66">
        <v>0</v>
      </c>
      <c r="BY79" s="67" t="s">
        <v>92</v>
      </c>
      <c r="BZ79" s="91">
        <v>15.46136351</v>
      </c>
      <c r="CA79" s="95"/>
      <c r="CB79" s="95"/>
      <c r="CC79" s="95"/>
    </row>
    <row r="80" spans="1:81" s="255" customFormat="1" ht="45" x14ac:dyDescent="0.3">
      <c r="A80" s="78" t="s">
        <v>596</v>
      </c>
      <c r="B80" s="131" t="s">
        <v>344</v>
      </c>
      <c r="C80" s="131" t="s">
        <v>597</v>
      </c>
      <c r="D80" s="131" t="s">
        <v>598</v>
      </c>
      <c r="E80" s="78" t="s">
        <v>599</v>
      </c>
      <c r="F80" s="131" t="s">
        <v>600</v>
      </c>
      <c r="G80" s="78" t="s">
        <v>347</v>
      </c>
      <c r="H80" s="78" t="s">
        <v>104</v>
      </c>
      <c r="I80" s="132">
        <v>1</v>
      </c>
      <c r="J80" s="80" t="s">
        <v>83</v>
      </c>
      <c r="K80" s="80" t="s">
        <v>601</v>
      </c>
      <c r="L80" s="81"/>
      <c r="M80" s="81"/>
      <c r="N80" s="81"/>
      <c r="O80" s="81"/>
      <c r="P80" s="81"/>
      <c r="Q80" s="133">
        <v>1987</v>
      </c>
      <c r="R80" s="134">
        <v>1.9424910816000001</v>
      </c>
      <c r="S80" s="135">
        <v>4.8</v>
      </c>
      <c r="T80" s="134">
        <v>9.7176579840000006</v>
      </c>
      <c r="U80" s="134">
        <v>9.7176579840000006</v>
      </c>
      <c r="V80" s="134">
        <v>104.6</v>
      </c>
      <c r="W80" s="136"/>
      <c r="X80" s="137">
        <v>0.5</v>
      </c>
      <c r="Y80" s="138">
        <v>2</v>
      </c>
      <c r="Z80" s="138">
        <v>4</v>
      </c>
      <c r="AA80" s="134">
        <v>2.4294144960000001</v>
      </c>
      <c r="AB80" s="139">
        <v>26.15</v>
      </c>
      <c r="AC80" s="137">
        <v>8.4000000000000005E-2</v>
      </c>
      <c r="AD80" s="140">
        <v>258.3</v>
      </c>
      <c r="AE80" s="141">
        <v>38260</v>
      </c>
      <c r="AF80" s="130" t="s">
        <v>85</v>
      </c>
      <c r="AG80" s="320"/>
      <c r="AH80" s="148"/>
      <c r="AI80" s="321">
        <v>41090</v>
      </c>
      <c r="AJ80" s="320"/>
      <c r="AK80" s="148" t="s">
        <v>83</v>
      </c>
      <c r="AL80" s="130" t="s">
        <v>602</v>
      </c>
      <c r="AM80" s="322" t="s">
        <v>603</v>
      </c>
      <c r="AN80" s="323">
        <v>0.06</v>
      </c>
      <c r="AO80" s="323">
        <v>6.9400000000000003E-2</v>
      </c>
      <c r="AP80" s="323">
        <v>7.4999999999999997E-2</v>
      </c>
      <c r="AQ80" s="142">
        <v>0.19683959365358245</v>
      </c>
      <c r="AR80" s="140" t="s">
        <v>604</v>
      </c>
      <c r="AS80" s="143">
        <v>0.64900000000000002</v>
      </c>
      <c r="AT80" s="446">
        <v>5.85</v>
      </c>
      <c r="AU80" s="144">
        <v>43312</v>
      </c>
      <c r="AV80" s="140" t="s">
        <v>605</v>
      </c>
      <c r="AW80" s="145">
        <v>0.35099999999999998</v>
      </c>
      <c r="AX80" s="446">
        <v>3.86</v>
      </c>
      <c r="AY80" s="144">
        <v>42551</v>
      </c>
      <c r="AZ80" s="140"/>
      <c r="BA80" s="145"/>
      <c r="BB80" s="446"/>
      <c r="BC80" s="144"/>
      <c r="BD80" s="145"/>
      <c r="BE80" s="145"/>
      <c r="BF80" s="446"/>
      <c r="BG80" s="144"/>
      <c r="BH80" s="145"/>
      <c r="BI80" s="145"/>
      <c r="BJ80" s="446"/>
      <c r="BK80" s="144"/>
      <c r="BL80" s="146">
        <v>1</v>
      </c>
      <c r="BM80" s="147">
        <v>5.34</v>
      </c>
      <c r="BN80" s="137">
        <v>0</v>
      </c>
      <c r="BO80" s="137">
        <v>0</v>
      </c>
      <c r="BP80" s="137">
        <v>0</v>
      </c>
      <c r="BQ80" s="137">
        <v>0</v>
      </c>
      <c r="BR80" s="137">
        <v>0.35</v>
      </c>
      <c r="BS80" s="137">
        <v>0</v>
      </c>
      <c r="BT80" s="137">
        <v>0</v>
      </c>
      <c r="BU80" s="137">
        <v>0.65</v>
      </c>
      <c r="BV80" s="137">
        <v>0</v>
      </c>
      <c r="BW80" s="137">
        <v>0</v>
      </c>
      <c r="BX80" s="137">
        <v>0</v>
      </c>
      <c r="BY80" s="148" t="s">
        <v>92</v>
      </c>
      <c r="BZ80" s="149">
        <v>0.39960077519379844</v>
      </c>
      <c r="CA80" s="150">
        <v>0.41238799999999998</v>
      </c>
      <c r="CB80" s="151"/>
      <c r="CC80" s="151"/>
    </row>
    <row r="81" spans="1:81" s="255" customFormat="1" ht="45" x14ac:dyDescent="0.3">
      <c r="A81" s="78" t="s">
        <v>606</v>
      </c>
      <c r="B81" s="131" t="s">
        <v>344</v>
      </c>
      <c r="C81" s="131" t="s">
        <v>597</v>
      </c>
      <c r="D81" s="131" t="s">
        <v>598</v>
      </c>
      <c r="E81" s="78" t="s">
        <v>607</v>
      </c>
      <c r="F81" s="131" t="s">
        <v>600</v>
      </c>
      <c r="G81" s="78" t="s">
        <v>116</v>
      </c>
      <c r="H81" s="78" t="s">
        <v>104</v>
      </c>
      <c r="I81" s="132">
        <v>1</v>
      </c>
      <c r="J81" s="80"/>
      <c r="K81" s="80" t="s">
        <v>608</v>
      </c>
      <c r="L81" s="81"/>
      <c r="M81" s="81"/>
      <c r="N81" s="81"/>
      <c r="O81" s="81"/>
      <c r="P81" s="81"/>
      <c r="Q81" s="133">
        <v>2000</v>
      </c>
      <c r="R81" s="134">
        <v>13.9211860848</v>
      </c>
      <c r="S81" s="135">
        <v>34.4</v>
      </c>
      <c r="T81" s="134">
        <v>4.4593459200000005</v>
      </c>
      <c r="U81" s="134">
        <v>4.4593459199999996</v>
      </c>
      <c r="V81" s="134">
        <v>48</v>
      </c>
      <c r="W81" s="136"/>
      <c r="X81" s="137">
        <v>3.6999999999999998E-2</v>
      </c>
      <c r="Y81" s="138">
        <v>1</v>
      </c>
      <c r="Z81" s="138">
        <v>1</v>
      </c>
      <c r="AA81" s="134">
        <v>4.4593459199999996</v>
      </c>
      <c r="AB81" s="139">
        <v>48</v>
      </c>
      <c r="AC81" s="137">
        <v>1</v>
      </c>
      <c r="AD81" s="140">
        <v>353</v>
      </c>
      <c r="AE81" s="141">
        <v>40817</v>
      </c>
      <c r="AF81" s="130" t="s">
        <v>142</v>
      </c>
      <c r="AG81" s="320"/>
      <c r="AH81" s="148"/>
      <c r="AI81" s="321"/>
      <c r="AJ81" s="320"/>
      <c r="AK81" s="148"/>
      <c r="AL81" s="130"/>
      <c r="AM81" s="324"/>
      <c r="AN81" s="323">
        <v>7.0000000000000007E-2</v>
      </c>
      <c r="AO81" s="323">
        <v>6.6299999999999998E-2</v>
      </c>
      <c r="AP81" s="323">
        <v>7.0000000000000007E-2</v>
      </c>
      <c r="AQ81" s="142">
        <v>0</v>
      </c>
      <c r="AR81" s="140" t="s">
        <v>609</v>
      </c>
      <c r="AS81" s="143">
        <v>1</v>
      </c>
      <c r="AT81" s="446">
        <v>4.46</v>
      </c>
      <c r="AU81" s="144">
        <v>41578</v>
      </c>
      <c r="AV81" s="140"/>
      <c r="AW81" s="145"/>
      <c r="AX81" s="446"/>
      <c r="AY81" s="144"/>
      <c r="AZ81" s="140"/>
      <c r="BA81" s="145"/>
      <c r="BB81" s="446"/>
      <c r="BC81" s="144"/>
      <c r="BD81" s="145"/>
      <c r="BE81" s="145"/>
      <c r="BF81" s="446"/>
      <c r="BG81" s="144"/>
      <c r="BH81" s="145"/>
      <c r="BI81" s="145"/>
      <c r="BJ81" s="446"/>
      <c r="BK81" s="144"/>
      <c r="BL81" s="146">
        <v>1</v>
      </c>
      <c r="BM81" s="147">
        <v>1.33</v>
      </c>
      <c r="BN81" s="137">
        <v>0</v>
      </c>
      <c r="BO81" s="137">
        <v>0</v>
      </c>
      <c r="BP81" s="137">
        <v>1</v>
      </c>
      <c r="BQ81" s="137">
        <v>0</v>
      </c>
      <c r="BR81" s="137">
        <v>0</v>
      </c>
      <c r="BS81" s="137">
        <v>0</v>
      </c>
      <c r="BT81" s="137">
        <v>0</v>
      </c>
      <c r="BU81" s="137">
        <v>0</v>
      </c>
      <c r="BV81" s="137">
        <v>0</v>
      </c>
      <c r="BW81" s="137">
        <v>0</v>
      </c>
      <c r="BX81" s="137">
        <v>0</v>
      </c>
      <c r="BY81" s="148" t="s">
        <v>92</v>
      </c>
      <c r="BZ81" s="149">
        <v>0.81151841085271315</v>
      </c>
      <c r="CA81" s="150">
        <v>0.83748699999999998</v>
      </c>
      <c r="CB81" s="151"/>
      <c r="CC81" s="151"/>
    </row>
    <row r="82" spans="1:81" s="255" customFormat="1" ht="45" x14ac:dyDescent="0.3">
      <c r="A82" s="78" t="s">
        <v>610</v>
      </c>
      <c r="B82" s="131" t="s">
        <v>344</v>
      </c>
      <c r="C82" s="131" t="s">
        <v>597</v>
      </c>
      <c r="D82" s="131" t="s">
        <v>598</v>
      </c>
      <c r="E82" s="78" t="s">
        <v>611</v>
      </c>
      <c r="F82" s="131" t="s">
        <v>600</v>
      </c>
      <c r="G82" s="78" t="s">
        <v>347</v>
      </c>
      <c r="H82" s="78" t="s">
        <v>104</v>
      </c>
      <c r="I82" s="132">
        <v>1</v>
      </c>
      <c r="J82" s="80" t="s">
        <v>83</v>
      </c>
      <c r="K82" s="80" t="s">
        <v>601</v>
      </c>
      <c r="L82" s="81"/>
      <c r="M82" s="81"/>
      <c r="N82" s="81"/>
      <c r="O82" s="81"/>
      <c r="P82" s="81"/>
      <c r="Q82" s="133">
        <v>1992</v>
      </c>
      <c r="R82" s="134">
        <v>3.3872188255487994</v>
      </c>
      <c r="S82" s="135">
        <v>8.3699999999999992</v>
      </c>
      <c r="T82" s="134">
        <v>23.280015375360001</v>
      </c>
      <c r="U82" s="134">
        <v>23.280015375360001</v>
      </c>
      <c r="V82" s="134">
        <v>250.584</v>
      </c>
      <c r="W82" s="136"/>
      <c r="X82" s="137">
        <v>0.5</v>
      </c>
      <c r="Y82" s="138">
        <v>1</v>
      </c>
      <c r="Z82" s="138">
        <v>1</v>
      </c>
      <c r="AA82" s="134">
        <v>23.280015375360001</v>
      </c>
      <c r="AB82" s="139">
        <v>250.584</v>
      </c>
      <c r="AC82" s="137">
        <v>2.4E-2</v>
      </c>
      <c r="AD82" s="140">
        <v>598.20000000000005</v>
      </c>
      <c r="AE82" s="141">
        <v>38260</v>
      </c>
      <c r="AF82" s="130" t="s">
        <v>85</v>
      </c>
      <c r="AG82" s="320"/>
      <c r="AH82" s="148"/>
      <c r="AI82" s="321">
        <v>40543</v>
      </c>
      <c r="AJ82" s="320"/>
      <c r="AK82" s="148" t="s">
        <v>83</v>
      </c>
      <c r="AL82" s="130" t="s">
        <v>612</v>
      </c>
      <c r="AM82" s="324" t="s">
        <v>87</v>
      </c>
      <c r="AN82" s="323">
        <v>6.7500000000000004E-2</v>
      </c>
      <c r="AO82" s="323">
        <v>6.5500000000000003E-2</v>
      </c>
      <c r="AP82" s="323">
        <v>0.08</v>
      </c>
      <c r="AQ82" s="142">
        <v>1.2048197466425088E-2</v>
      </c>
      <c r="AR82" s="140" t="s">
        <v>613</v>
      </c>
      <c r="AS82" s="143">
        <v>1</v>
      </c>
      <c r="AT82" s="446">
        <v>23.28</v>
      </c>
      <c r="AU82" s="144">
        <v>42155</v>
      </c>
      <c r="AV82" s="140"/>
      <c r="AW82" s="145"/>
      <c r="AX82" s="446"/>
      <c r="AY82" s="144"/>
      <c r="AZ82" s="140"/>
      <c r="BA82" s="145"/>
      <c r="BB82" s="446"/>
      <c r="BC82" s="144"/>
      <c r="BD82" s="145"/>
      <c r="BE82" s="145"/>
      <c r="BF82" s="446"/>
      <c r="BG82" s="144"/>
      <c r="BH82" s="145"/>
      <c r="BI82" s="145"/>
      <c r="BJ82" s="446"/>
      <c r="BK82" s="144"/>
      <c r="BL82" s="146">
        <v>1</v>
      </c>
      <c r="BM82" s="147">
        <v>2.91</v>
      </c>
      <c r="BN82" s="137">
        <v>0</v>
      </c>
      <c r="BO82" s="137">
        <v>0</v>
      </c>
      <c r="BP82" s="137">
        <v>0</v>
      </c>
      <c r="BQ82" s="137">
        <v>1</v>
      </c>
      <c r="BR82" s="137">
        <v>0</v>
      </c>
      <c r="BS82" s="137">
        <v>0</v>
      </c>
      <c r="BT82" s="137">
        <v>0</v>
      </c>
      <c r="BU82" s="137">
        <v>0</v>
      </c>
      <c r="BV82" s="137">
        <v>0</v>
      </c>
      <c r="BW82" s="137">
        <v>0</v>
      </c>
      <c r="BX82" s="137">
        <v>0</v>
      </c>
      <c r="BY82" s="148" t="s">
        <v>92</v>
      </c>
      <c r="BZ82" s="149">
        <v>0.71536531007751936</v>
      </c>
      <c r="CA82" s="150">
        <v>0.73825700000000005</v>
      </c>
      <c r="CB82" s="151"/>
      <c r="CC82" s="151"/>
    </row>
    <row r="83" spans="1:81" s="255" customFormat="1" ht="60" x14ac:dyDescent="0.3">
      <c r="A83" s="78" t="s">
        <v>614</v>
      </c>
      <c r="B83" s="131" t="s">
        <v>344</v>
      </c>
      <c r="C83" s="131" t="s">
        <v>597</v>
      </c>
      <c r="D83" s="131" t="s">
        <v>598</v>
      </c>
      <c r="E83" s="78" t="s">
        <v>615</v>
      </c>
      <c r="F83" s="131" t="s">
        <v>600</v>
      </c>
      <c r="G83" s="78" t="s">
        <v>417</v>
      </c>
      <c r="H83" s="78" t="s">
        <v>104</v>
      </c>
      <c r="I83" s="132">
        <v>1</v>
      </c>
      <c r="J83" s="80" t="s">
        <v>83</v>
      </c>
      <c r="K83" s="80" t="s">
        <v>601</v>
      </c>
      <c r="L83" s="81"/>
      <c r="M83" s="81"/>
      <c r="N83" s="81"/>
      <c r="O83" s="81"/>
      <c r="P83" s="81"/>
      <c r="Q83" s="133">
        <v>1999</v>
      </c>
      <c r="R83" s="135">
        <v>4.4657060621184002</v>
      </c>
      <c r="S83" s="135">
        <v>11.035</v>
      </c>
      <c r="T83" s="135">
        <v>20.885160810240002</v>
      </c>
      <c r="U83" s="135">
        <v>20.885160810240002</v>
      </c>
      <c r="V83" s="134">
        <v>224.80600000000001</v>
      </c>
      <c r="W83" s="136"/>
      <c r="X83" s="137">
        <v>0.5</v>
      </c>
      <c r="Y83" s="138">
        <v>3</v>
      </c>
      <c r="Z83" s="138">
        <v>12</v>
      </c>
      <c r="AA83" s="134">
        <v>1.7404300675200002</v>
      </c>
      <c r="AB83" s="139">
        <v>18.733833333333333</v>
      </c>
      <c r="AC83" s="137">
        <v>8.4000000000000005E-2</v>
      </c>
      <c r="AD83" s="140">
        <v>378</v>
      </c>
      <c r="AE83" s="141">
        <v>38260</v>
      </c>
      <c r="AF83" s="130" t="s">
        <v>85</v>
      </c>
      <c r="AG83" s="320"/>
      <c r="AH83" s="148"/>
      <c r="AI83" s="321">
        <v>40724</v>
      </c>
      <c r="AJ83" s="320"/>
      <c r="AK83" s="148" t="s">
        <v>83</v>
      </c>
      <c r="AL83" s="130" t="s">
        <v>616</v>
      </c>
      <c r="AM83" s="324" t="s">
        <v>87</v>
      </c>
      <c r="AN83" s="323">
        <v>6.5000000000000002E-2</v>
      </c>
      <c r="AO83" s="323">
        <v>7.2099999999999997E-2</v>
      </c>
      <c r="AP83" s="323">
        <v>8.5000000000000006E-2</v>
      </c>
      <c r="AQ83" s="142">
        <v>0.11602269561803011</v>
      </c>
      <c r="AR83" s="140" t="s">
        <v>617</v>
      </c>
      <c r="AS83" s="143">
        <v>0.14799999999999999</v>
      </c>
      <c r="AT83" s="446">
        <v>3.26</v>
      </c>
      <c r="AU83" s="144">
        <v>42277</v>
      </c>
      <c r="AV83" s="140" t="s">
        <v>618</v>
      </c>
      <c r="AW83" s="145">
        <v>0.13500000000000001</v>
      </c>
      <c r="AX83" s="446">
        <v>3.43</v>
      </c>
      <c r="AY83" s="144">
        <v>42766</v>
      </c>
      <c r="AZ83" s="140" t="s">
        <v>619</v>
      </c>
      <c r="BA83" s="145">
        <v>0.12</v>
      </c>
      <c r="BB83" s="446">
        <v>2.29</v>
      </c>
      <c r="BC83" s="144">
        <v>41912</v>
      </c>
      <c r="BD83" s="145" t="s">
        <v>620</v>
      </c>
      <c r="BE83" s="145">
        <v>0.08</v>
      </c>
      <c r="BF83" s="446">
        <v>1.62</v>
      </c>
      <c r="BG83" s="144">
        <v>41455</v>
      </c>
      <c r="BH83" s="145" t="s">
        <v>621</v>
      </c>
      <c r="BI83" s="145">
        <v>7.5999999999999998E-2</v>
      </c>
      <c r="BJ83" s="446">
        <v>1.62</v>
      </c>
      <c r="BK83" s="144">
        <v>43039</v>
      </c>
      <c r="BL83" s="146">
        <v>1</v>
      </c>
      <c r="BM83" s="147">
        <v>2.5299999999999998</v>
      </c>
      <c r="BN83" s="137">
        <v>0</v>
      </c>
      <c r="BO83" s="137">
        <v>0.23</v>
      </c>
      <c r="BP83" s="137">
        <v>0.14000000000000001</v>
      </c>
      <c r="BQ83" s="137">
        <v>0.2</v>
      </c>
      <c r="BR83" s="137">
        <v>0.15</v>
      </c>
      <c r="BS83" s="137">
        <v>0.2</v>
      </c>
      <c r="BT83" s="137">
        <v>0.08</v>
      </c>
      <c r="BU83" s="137">
        <v>0</v>
      </c>
      <c r="BV83" s="137">
        <v>0</v>
      </c>
      <c r="BW83" s="137">
        <v>0</v>
      </c>
      <c r="BX83" s="137">
        <v>0</v>
      </c>
      <c r="BY83" s="151" t="s">
        <v>92</v>
      </c>
      <c r="BZ83" s="149">
        <v>0.46855523255813952</v>
      </c>
      <c r="CA83" s="150">
        <v>0.48354900000000001</v>
      </c>
      <c r="CB83" s="151"/>
      <c r="CC83" s="151"/>
    </row>
    <row r="84" spans="1:81" s="255" customFormat="1" ht="60" x14ac:dyDescent="0.3">
      <c r="A84" s="78" t="s">
        <v>622</v>
      </c>
      <c r="B84" s="131" t="s">
        <v>344</v>
      </c>
      <c r="C84" s="131" t="s">
        <v>597</v>
      </c>
      <c r="D84" s="131" t="s">
        <v>598</v>
      </c>
      <c r="E84" s="78" t="s">
        <v>623</v>
      </c>
      <c r="F84" s="131" t="s">
        <v>600</v>
      </c>
      <c r="G84" s="78" t="s">
        <v>417</v>
      </c>
      <c r="H84" s="78" t="s">
        <v>104</v>
      </c>
      <c r="I84" s="132">
        <v>1</v>
      </c>
      <c r="J84" s="80" t="s">
        <v>83</v>
      </c>
      <c r="K84" s="80" t="s">
        <v>601</v>
      </c>
      <c r="L84" s="81"/>
      <c r="M84" s="81"/>
      <c r="N84" s="81"/>
      <c r="O84" s="81"/>
      <c r="P84" s="81"/>
      <c r="Q84" s="133">
        <v>1988</v>
      </c>
      <c r="R84" s="135">
        <v>5.018101963776</v>
      </c>
      <c r="S84" s="135">
        <v>12.4</v>
      </c>
      <c r="T84" s="135">
        <v>26.436396159360005</v>
      </c>
      <c r="U84" s="135">
        <v>26.436396159360005</v>
      </c>
      <c r="V84" s="134">
        <v>284.55900000000003</v>
      </c>
      <c r="W84" s="136"/>
      <c r="X84" s="137">
        <v>0.5</v>
      </c>
      <c r="Y84" s="138">
        <v>1</v>
      </c>
      <c r="Z84" s="138">
        <v>1</v>
      </c>
      <c r="AA84" s="134">
        <v>26.436396159360005</v>
      </c>
      <c r="AB84" s="139">
        <v>284.55900000000003</v>
      </c>
      <c r="AC84" s="137">
        <v>4.7E-2</v>
      </c>
      <c r="AD84" s="140">
        <v>260</v>
      </c>
      <c r="AE84" s="141">
        <v>38260</v>
      </c>
      <c r="AF84" s="130" t="s">
        <v>85</v>
      </c>
      <c r="AG84" s="320"/>
      <c r="AH84" s="148"/>
      <c r="AI84" s="321">
        <v>41090</v>
      </c>
      <c r="AJ84" s="320"/>
      <c r="AK84" s="148" t="s">
        <v>83</v>
      </c>
      <c r="AL84" s="130" t="s">
        <v>602</v>
      </c>
      <c r="AM84" s="322" t="s">
        <v>603</v>
      </c>
      <c r="AN84" s="323">
        <v>5.7500000000000002E-2</v>
      </c>
      <c r="AO84" s="323">
        <v>6.7699999999999996E-2</v>
      </c>
      <c r="AP84" s="323">
        <v>7.4999999999999997E-2</v>
      </c>
      <c r="AQ84" s="142">
        <v>-0.16700000000000001</v>
      </c>
      <c r="AR84" s="140" t="s">
        <v>624</v>
      </c>
      <c r="AS84" s="143">
        <v>1</v>
      </c>
      <c r="AT84" s="446">
        <v>15.79</v>
      </c>
      <c r="AU84" s="144">
        <v>41274</v>
      </c>
      <c r="AV84" s="140"/>
      <c r="AW84" s="145"/>
      <c r="AX84" s="446"/>
      <c r="AY84" s="144"/>
      <c r="AZ84" s="140"/>
      <c r="BA84" s="145"/>
      <c r="BB84" s="446"/>
      <c r="BC84" s="144"/>
      <c r="BD84" s="145"/>
      <c r="BE84" s="145"/>
      <c r="BF84" s="446"/>
      <c r="BG84" s="144"/>
      <c r="BH84" s="145"/>
      <c r="BI84" s="145"/>
      <c r="BJ84" s="446"/>
      <c r="BK84" s="144"/>
      <c r="BL84" s="146">
        <v>0.59699999999999998</v>
      </c>
      <c r="BM84" s="147">
        <v>0.3</v>
      </c>
      <c r="BN84" s="137">
        <v>0.45</v>
      </c>
      <c r="BO84" s="137">
        <v>0.55000000000000004</v>
      </c>
      <c r="BP84" s="137">
        <v>0</v>
      </c>
      <c r="BQ84" s="137">
        <v>0</v>
      </c>
      <c r="BR84" s="137">
        <v>0</v>
      </c>
      <c r="BS84" s="137">
        <v>0</v>
      </c>
      <c r="BT84" s="137">
        <v>0</v>
      </c>
      <c r="BU84" s="137">
        <v>0</v>
      </c>
      <c r="BV84" s="137">
        <v>0</v>
      </c>
      <c r="BW84" s="137">
        <v>0</v>
      </c>
      <c r="BX84" s="137">
        <v>0</v>
      </c>
      <c r="BY84" s="151" t="s">
        <v>92</v>
      </c>
      <c r="BZ84" s="149">
        <v>0.66632364341085271</v>
      </c>
      <c r="CA84" s="150">
        <v>0.68764599999999998</v>
      </c>
      <c r="CB84" s="151"/>
      <c r="CC84" s="151"/>
    </row>
    <row r="85" spans="1:81" s="255" customFormat="1" ht="45" x14ac:dyDescent="0.3">
      <c r="A85" s="78" t="s">
        <v>625</v>
      </c>
      <c r="B85" s="131" t="s">
        <v>344</v>
      </c>
      <c r="C85" s="131" t="s">
        <v>597</v>
      </c>
      <c r="D85" s="131" t="s">
        <v>598</v>
      </c>
      <c r="E85" s="78" t="s">
        <v>626</v>
      </c>
      <c r="F85" s="131" t="s">
        <v>600</v>
      </c>
      <c r="G85" s="78" t="s">
        <v>417</v>
      </c>
      <c r="H85" s="78" t="s">
        <v>104</v>
      </c>
      <c r="I85" s="132">
        <v>1</v>
      </c>
      <c r="J85" s="80" t="s">
        <v>83</v>
      </c>
      <c r="K85" s="80" t="s">
        <v>601</v>
      </c>
      <c r="L85" s="81"/>
      <c r="M85" s="81"/>
      <c r="N85" s="81"/>
      <c r="O85" s="81"/>
      <c r="P85" s="81"/>
      <c r="Q85" s="133">
        <v>1989</v>
      </c>
      <c r="R85" s="135">
        <v>1.982959646976</v>
      </c>
      <c r="S85" s="135">
        <v>4.9000000000000004</v>
      </c>
      <c r="T85" s="135">
        <v>9.1771480972799999</v>
      </c>
      <c r="U85" s="135">
        <v>9.1771480972799999</v>
      </c>
      <c r="V85" s="134">
        <v>98.781999999999996</v>
      </c>
      <c r="W85" s="136"/>
      <c r="X85" s="137">
        <v>0.4</v>
      </c>
      <c r="Y85" s="138">
        <v>1</v>
      </c>
      <c r="Z85" s="138">
        <v>1</v>
      </c>
      <c r="AA85" s="134">
        <v>9.1771480972799999</v>
      </c>
      <c r="AB85" s="139">
        <v>98.781999999999996</v>
      </c>
      <c r="AC85" s="137">
        <v>5.8799999999999998E-2</v>
      </c>
      <c r="AD85" s="140">
        <v>773</v>
      </c>
      <c r="AE85" s="141">
        <v>38260</v>
      </c>
      <c r="AF85" s="130" t="s">
        <v>85</v>
      </c>
      <c r="AG85" s="320"/>
      <c r="AH85" s="148"/>
      <c r="AI85" s="321">
        <v>40543</v>
      </c>
      <c r="AJ85" s="320"/>
      <c r="AK85" s="148" t="s">
        <v>83</v>
      </c>
      <c r="AL85" s="130" t="s">
        <v>627</v>
      </c>
      <c r="AM85" s="324" t="s">
        <v>628</v>
      </c>
      <c r="AN85" s="323">
        <v>6.5000000000000002E-2</v>
      </c>
      <c r="AO85" s="323">
        <v>1.66E-2</v>
      </c>
      <c r="AP85" s="323">
        <v>0.08</v>
      </c>
      <c r="AQ85" s="142">
        <v>8.5714285714285743E-2</v>
      </c>
      <c r="AR85" s="140" t="s">
        <v>629</v>
      </c>
      <c r="AS85" s="143">
        <v>1</v>
      </c>
      <c r="AT85" s="446">
        <v>5.08</v>
      </c>
      <c r="AU85" s="144">
        <v>41213</v>
      </c>
      <c r="AV85" s="140"/>
      <c r="AW85" s="145"/>
      <c r="AX85" s="446"/>
      <c r="AY85" s="144"/>
      <c r="AZ85" s="140"/>
      <c r="BA85" s="145"/>
      <c r="BB85" s="446"/>
      <c r="BC85" s="144"/>
      <c r="BD85" s="145"/>
      <c r="BE85" s="145"/>
      <c r="BF85" s="446"/>
      <c r="BG85" s="144"/>
      <c r="BH85" s="145"/>
      <c r="BI85" s="145"/>
      <c r="BJ85" s="446"/>
      <c r="BK85" s="144"/>
      <c r="BL85" s="146">
        <v>0.55000000000000004</v>
      </c>
      <c r="BM85" s="147">
        <v>0.17</v>
      </c>
      <c r="BN85" s="137">
        <v>0.5</v>
      </c>
      <c r="BO85" s="137">
        <v>0.5</v>
      </c>
      <c r="BP85" s="137">
        <v>0</v>
      </c>
      <c r="BQ85" s="137">
        <v>0</v>
      </c>
      <c r="BR85" s="137">
        <v>0</v>
      </c>
      <c r="BS85" s="137">
        <v>0</v>
      </c>
      <c r="BT85" s="137">
        <v>0</v>
      </c>
      <c r="BU85" s="137">
        <v>0</v>
      </c>
      <c r="BV85" s="137">
        <v>0</v>
      </c>
      <c r="BW85" s="137">
        <v>0</v>
      </c>
      <c r="BX85" s="137">
        <v>0</v>
      </c>
      <c r="BY85" s="151" t="s">
        <v>92</v>
      </c>
      <c r="BZ85" s="149">
        <v>0.38055232558139535</v>
      </c>
      <c r="CA85" s="150">
        <v>0.39273000000000002</v>
      </c>
      <c r="CB85" s="151"/>
      <c r="CC85" s="151"/>
    </row>
    <row r="86" spans="1:81" s="255" customFormat="1" ht="60" x14ac:dyDescent="0.3">
      <c r="A86" s="78" t="s">
        <v>630</v>
      </c>
      <c r="B86" s="131" t="s">
        <v>344</v>
      </c>
      <c r="C86" s="131" t="s">
        <v>597</v>
      </c>
      <c r="D86" s="131" t="s">
        <v>598</v>
      </c>
      <c r="E86" s="78" t="s">
        <v>631</v>
      </c>
      <c r="F86" s="131" t="s">
        <v>600</v>
      </c>
      <c r="G86" s="78" t="s">
        <v>417</v>
      </c>
      <c r="H86" s="78" t="s">
        <v>104</v>
      </c>
      <c r="I86" s="132">
        <v>1</v>
      </c>
      <c r="J86" s="80" t="s">
        <v>83</v>
      </c>
      <c r="K86" s="80" t="s">
        <v>601</v>
      </c>
      <c r="L86" s="81"/>
      <c r="M86" s="81"/>
      <c r="N86" s="81"/>
      <c r="O86" s="81"/>
      <c r="P86" s="81"/>
      <c r="Q86" s="133">
        <v>2001</v>
      </c>
      <c r="R86" s="134">
        <v>5.5846618629120002</v>
      </c>
      <c r="S86" s="135">
        <v>13.8</v>
      </c>
      <c r="T86" s="134">
        <v>20.179469318400002</v>
      </c>
      <c r="U86" s="134">
        <v>20.179469318400002</v>
      </c>
      <c r="V86" s="134">
        <v>217.21</v>
      </c>
      <c r="W86" s="136"/>
      <c r="X86" s="137">
        <v>0.4</v>
      </c>
      <c r="Y86" s="138">
        <v>4</v>
      </c>
      <c r="Z86" s="138">
        <v>13</v>
      </c>
      <c r="AA86" s="134">
        <v>1.552266870646154</v>
      </c>
      <c r="AB86" s="139">
        <v>16.708461538461538</v>
      </c>
      <c r="AC86" s="137">
        <v>0.109</v>
      </c>
      <c r="AD86" s="140">
        <v>762.8</v>
      </c>
      <c r="AE86" s="141">
        <v>38260</v>
      </c>
      <c r="AF86" s="130" t="s">
        <v>85</v>
      </c>
      <c r="AG86" s="320"/>
      <c r="AH86" s="148"/>
      <c r="AI86" s="321">
        <v>40908</v>
      </c>
      <c r="AJ86" s="320"/>
      <c r="AK86" s="148"/>
      <c r="AL86" s="130" t="s">
        <v>632</v>
      </c>
      <c r="AM86" s="324" t="s">
        <v>87</v>
      </c>
      <c r="AN86" s="323">
        <v>6.5000000000000002E-2</v>
      </c>
      <c r="AO86" s="323">
        <v>6.2300000000000001E-2</v>
      </c>
      <c r="AP86" s="323">
        <v>0.08</v>
      </c>
      <c r="AQ86" s="142">
        <v>6.3060532756073319E-3</v>
      </c>
      <c r="AR86" s="140" t="s">
        <v>633</v>
      </c>
      <c r="AS86" s="143">
        <v>0.42</v>
      </c>
      <c r="AT86" s="446">
        <v>8.7799999999999994</v>
      </c>
      <c r="AU86" s="144">
        <v>42004</v>
      </c>
      <c r="AV86" s="140" t="s">
        <v>634</v>
      </c>
      <c r="AW86" s="145">
        <v>0.09</v>
      </c>
      <c r="AX86" s="446">
        <v>1.5</v>
      </c>
      <c r="AY86" s="144">
        <v>42551</v>
      </c>
      <c r="AZ86" s="140" t="s">
        <v>635</v>
      </c>
      <c r="BA86" s="145">
        <v>0.09</v>
      </c>
      <c r="BB86" s="446">
        <v>1.51</v>
      </c>
      <c r="BC86" s="144">
        <v>41639</v>
      </c>
      <c r="BD86" s="145" t="s">
        <v>636</v>
      </c>
      <c r="BE86" s="145">
        <v>0.01</v>
      </c>
      <c r="BF86" s="446">
        <v>1.31</v>
      </c>
      <c r="BG86" s="144">
        <v>43312</v>
      </c>
      <c r="BH86" s="145" t="s">
        <v>637</v>
      </c>
      <c r="BI86" s="145">
        <v>0.01</v>
      </c>
      <c r="BJ86" s="446">
        <v>1.31</v>
      </c>
      <c r="BK86" s="144">
        <v>42277</v>
      </c>
      <c r="BL86" s="146">
        <v>1</v>
      </c>
      <c r="BM86" s="147">
        <v>3.02</v>
      </c>
      <c r="BN86" s="137">
        <v>0</v>
      </c>
      <c r="BO86" s="137">
        <v>0</v>
      </c>
      <c r="BP86" s="137">
        <v>0.09</v>
      </c>
      <c r="BQ86" s="137">
        <v>0.6</v>
      </c>
      <c r="BR86" s="137">
        <v>0.25</v>
      </c>
      <c r="BS86" s="137">
        <v>0</v>
      </c>
      <c r="BT86" s="137">
        <v>0</v>
      </c>
      <c r="BU86" s="137">
        <v>0.06</v>
      </c>
      <c r="BV86" s="137">
        <v>0</v>
      </c>
      <c r="BW86" s="137">
        <v>0</v>
      </c>
      <c r="BX86" s="137">
        <v>0</v>
      </c>
      <c r="BY86" s="148" t="s">
        <v>92</v>
      </c>
      <c r="BZ86" s="149">
        <v>0.44207848837209301</v>
      </c>
      <c r="CA86" s="150">
        <v>0.45622499999999999</v>
      </c>
      <c r="CB86" s="151"/>
      <c r="CC86" s="151"/>
    </row>
    <row r="87" spans="1:81" s="255" customFormat="1" ht="45" x14ac:dyDescent="0.3">
      <c r="A87" s="78" t="s">
        <v>638</v>
      </c>
      <c r="B87" s="131" t="s">
        <v>344</v>
      </c>
      <c r="C87" s="131" t="s">
        <v>597</v>
      </c>
      <c r="D87" s="131" t="s">
        <v>598</v>
      </c>
      <c r="E87" s="78" t="s">
        <v>639</v>
      </c>
      <c r="F87" s="131" t="s">
        <v>600</v>
      </c>
      <c r="G87" s="78" t="s">
        <v>347</v>
      </c>
      <c r="H87" s="78" t="s">
        <v>104</v>
      </c>
      <c r="I87" s="132">
        <v>1</v>
      </c>
      <c r="J87" s="80" t="s">
        <v>83</v>
      </c>
      <c r="K87" s="80" t="s">
        <v>601</v>
      </c>
      <c r="L87" s="81"/>
      <c r="M87" s="81"/>
      <c r="N87" s="81"/>
      <c r="O87" s="81"/>
      <c r="P87" s="81"/>
      <c r="Q87" s="133">
        <v>1989</v>
      </c>
      <c r="R87" s="135">
        <v>1.7401482616319999</v>
      </c>
      <c r="S87" s="135">
        <v>4.3</v>
      </c>
      <c r="T87" s="135">
        <v>8.1879165273600005</v>
      </c>
      <c r="U87" s="135">
        <v>8.1879165273600005</v>
      </c>
      <c r="V87" s="134">
        <v>88.134</v>
      </c>
      <c r="W87" s="136"/>
      <c r="X87" s="137">
        <v>0.5</v>
      </c>
      <c r="Y87" s="138">
        <v>1</v>
      </c>
      <c r="Z87" s="138">
        <v>4</v>
      </c>
      <c r="AA87" s="134">
        <v>2.0469791318400001</v>
      </c>
      <c r="AB87" s="139">
        <v>22.0335</v>
      </c>
      <c r="AC87" s="137">
        <v>7.2999999999999995E-2</v>
      </c>
      <c r="AD87" s="140">
        <v>118</v>
      </c>
      <c r="AE87" s="141">
        <v>38260</v>
      </c>
      <c r="AF87" s="130" t="s">
        <v>85</v>
      </c>
      <c r="AG87" s="320"/>
      <c r="AH87" s="148"/>
      <c r="AI87" s="321">
        <v>40908</v>
      </c>
      <c r="AJ87" s="320"/>
      <c r="AK87" s="148"/>
      <c r="AL87" s="130" t="s">
        <v>632</v>
      </c>
      <c r="AM87" s="324" t="s">
        <v>87</v>
      </c>
      <c r="AN87" s="323">
        <v>6.7500000000000004E-2</v>
      </c>
      <c r="AO87" s="323">
        <v>6.1699999999999998E-2</v>
      </c>
      <c r="AP87" s="323">
        <v>8.2500000000000004E-2</v>
      </c>
      <c r="AQ87" s="142">
        <v>-1.0999999999999999E-2</v>
      </c>
      <c r="AR87" s="140" t="s">
        <v>640</v>
      </c>
      <c r="AS87" s="143">
        <v>0.34</v>
      </c>
      <c r="AT87" s="446">
        <v>3.42</v>
      </c>
      <c r="AU87" s="144">
        <v>42551</v>
      </c>
      <c r="AV87" s="140" t="s">
        <v>641</v>
      </c>
      <c r="AW87" s="145">
        <v>0.22</v>
      </c>
      <c r="AX87" s="446">
        <v>1.59</v>
      </c>
      <c r="AY87" s="144">
        <v>42400</v>
      </c>
      <c r="AZ87" s="145" t="s">
        <v>642</v>
      </c>
      <c r="BA87" s="145">
        <v>0.2</v>
      </c>
      <c r="BB87" s="446">
        <v>1.59</v>
      </c>
      <c r="BC87" s="144">
        <v>42004</v>
      </c>
      <c r="BD87" s="145" t="s">
        <v>643</v>
      </c>
      <c r="BE87" s="145">
        <v>0.24</v>
      </c>
      <c r="BF87" s="446">
        <v>1.6</v>
      </c>
      <c r="BG87" s="144">
        <v>41091</v>
      </c>
      <c r="BH87" s="145"/>
      <c r="BI87" s="145"/>
      <c r="BJ87" s="446"/>
      <c r="BK87" s="144"/>
      <c r="BL87" s="146">
        <v>1</v>
      </c>
      <c r="BM87" s="147">
        <v>2.7</v>
      </c>
      <c r="BN87" s="137">
        <v>0</v>
      </c>
      <c r="BO87" s="137">
        <v>0.24</v>
      </c>
      <c r="BP87" s="137">
        <v>0</v>
      </c>
      <c r="BQ87" s="137">
        <v>0.2</v>
      </c>
      <c r="BR87" s="137">
        <v>0.56000000000000005</v>
      </c>
      <c r="BS87" s="137">
        <v>0</v>
      </c>
      <c r="BT87" s="137">
        <v>0</v>
      </c>
      <c r="BU87" s="137">
        <v>0</v>
      </c>
      <c r="BV87" s="137">
        <v>0</v>
      </c>
      <c r="BW87" s="137">
        <v>0</v>
      </c>
      <c r="BX87" s="137">
        <v>0</v>
      </c>
      <c r="BY87" s="151" t="s">
        <v>92</v>
      </c>
      <c r="BZ87" s="149">
        <v>0.21104263565891471</v>
      </c>
      <c r="CA87" s="150">
        <v>0.21779599999999999</v>
      </c>
      <c r="CB87" s="151"/>
      <c r="CC87" s="151"/>
    </row>
    <row r="88" spans="1:81" s="255" customFormat="1" ht="60" x14ac:dyDescent="0.3">
      <c r="A88" s="78" t="s">
        <v>644</v>
      </c>
      <c r="B88" s="131" t="s">
        <v>344</v>
      </c>
      <c r="C88" s="131" t="s">
        <v>597</v>
      </c>
      <c r="D88" s="131" t="s">
        <v>598</v>
      </c>
      <c r="E88" s="78" t="s">
        <v>631</v>
      </c>
      <c r="F88" s="131" t="s">
        <v>600</v>
      </c>
      <c r="G88" s="78" t="s">
        <v>417</v>
      </c>
      <c r="H88" s="78" t="s">
        <v>104</v>
      </c>
      <c r="I88" s="132">
        <v>1</v>
      </c>
      <c r="J88" s="80" t="s">
        <v>83</v>
      </c>
      <c r="K88" s="80" t="s">
        <v>601</v>
      </c>
      <c r="L88" s="81"/>
      <c r="M88" s="81"/>
      <c r="N88" s="81"/>
      <c r="O88" s="81"/>
      <c r="P88" s="81"/>
      <c r="Q88" s="133">
        <v>1989</v>
      </c>
      <c r="R88" s="134">
        <v>3.8607010269695996</v>
      </c>
      <c r="S88" s="135">
        <v>9.5399999999999991</v>
      </c>
      <c r="T88" s="134">
        <v>19.723315392000003</v>
      </c>
      <c r="U88" s="134">
        <v>19.723315392000003</v>
      </c>
      <c r="V88" s="134">
        <v>212.3</v>
      </c>
      <c r="W88" s="136"/>
      <c r="X88" s="137">
        <v>0.4</v>
      </c>
      <c r="Y88" s="138">
        <v>1</v>
      </c>
      <c r="Z88" s="138">
        <v>1</v>
      </c>
      <c r="AA88" s="134">
        <v>19.723315392000003</v>
      </c>
      <c r="AB88" s="139">
        <v>212.3</v>
      </c>
      <c r="AC88" s="137">
        <v>2.4E-2</v>
      </c>
      <c r="AD88" s="140">
        <v>762.8</v>
      </c>
      <c r="AE88" s="141">
        <v>38260</v>
      </c>
      <c r="AF88" s="130" t="s">
        <v>85</v>
      </c>
      <c r="AG88" s="320"/>
      <c r="AH88" s="148"/>
      <c r="AI88" s="321">
        <v>40543</v>
      </c>
      <c r="AJ88" s="320"/>
      <c r="AK88" s="148" t="s">
        <v>83</v>
      </c>
      <c r="AL88" s="130" t="s">
        <v>627</v>
      </c>
      <c r="AM88" s="324" t="s">
        <v>628</v>
      </c>
      <c r="AN88" s="323">
        <v>6.5000000000000002E-2</v>
      </c>
      <c r="AO88" s="323">
        <v>4.5699999999999998E-2</v>
      </c>
      <c r="AP88" s="323">
        <v>0.08</v>
      </c>
      <c r="AQ88" s="142">
        <v>-9.564182609329866E-2</v>
      </c>
      <c r="AR88" s="140" t="s">
        <v>645</v>
      </c>
      <c r="AS88" s="143">
        <v>1</v>
      </c>
      <c r="AT88" s="446">
        <v>19.72</v>
      </c>
      <c r="AU88" s="144">
        <v>42582</v>
      </c>
      <c r="AV88" s="140"/>
      <c r="AW88" s="145"/>
      <c r="AX88" s="446"/>
      <c r="AY88" s="144"/>
      <c r="AZ88" s="140"/>
      <c r="BA88" s="145"/>
      <c r="BB88" s="446"/>
      <c r="BC88" s="144"/>
      <c r="BD88" s="145"/>
      <c r="BE88" s="145"/>
      <c r="BF88" s="446"/>
      <c r="BG88" s="144"/>
      <c r="BH88" s="145"/>
      <c r="BI88" s="145"/>
      <c r="BJ88" s="446"/>
      <c r="BK88" s="144"/>
      <c r="BL88" s="146">
        <v>1</v>
      </c>
      <c r="BM88" s="147">
        <v>4.08</v>
      </c>
      <c r="BN88" s="137">
        <v>0</v>
      </c>
      <c r="BO88" s="137">
        <v>0</v>
      </c>
      <c r="BP88" s="137">
        <v>0</v>
      </c>
      <c r="BQ88" s="137">
        <v>0</v>
      </c>
      <c r="BR88" s="137">
        <v>0</v>
      </c>
      <c r="BS88" s="137">
        <v>1</v>
      </c>
      <c r="BT88" s="137">
        <v>0</v>
      </c>
      <c r="BU88" s="137">
        <v>0</v>
      </c>
      <c r="BV88" s="137">
        <v>0</v>
      </c>
      <c r="BW88" s="137">
        <v>0</v>
      </c>
      <c r="BX88" s="137">
        <v>0</v>
      </c>
      <c r="BY88" s="148" t="s">
        <v>92</v>
      </c>
      <c r="BZ88" s="149">
        <v>0.29928682170542636</v>
      </c>
      <c r="CA88" s="150">
        <v>0.30886400000000003</v>
      </c>
      <c r="CB88" s="151"/>
      <c r="CC88" s="151"/>
    </row>
    <row r="89" spans="1:81" s="255" customFormat="1" ht="60" x14ac:dyDescent="0.3">
      <c r="A89" s="78" t="s">
        <v>646</v>
      </c>
      <c r="B89" s="131" t="s">
        <v>344</v>
      </c>
      <c r="C89" s="131" t="s">
        <v>597</v>
      </c>
      <c r="D89" s="131" t="s">
        <v>598</v>
      </c>
      <c r="E89" s="78" t="s">
        <v>647</v>
      </c>
      <c r="F89" s="131" t="s">
        <v>600</v>
      </c>
      <c r="G89" s="78" t="s">
        <v>417</v>
      </c>
      <c r="H89" s="78" t="s">
        <v>104</v>
      </c>
      <c r="I89" s="132">
        <v>1</v>
      </c>
      <c r="J89" s="80" t="s">
        <v>83</v>
      </c>
      <c r="K89" s="80" t="s">
        <v>601</v>
      </c>
      <c r="L89" s="81"/>
      <c r="M89" s="81"/>
      <c r="N89" s="81"/>
      <c r="O89" s="81"/>
      <c r="P89" s="81"/>
      <c r="Q89" s="133">
        <v>1988</v>
      </c>
      <c r="R89" s="135">
        <v>1.2342912088319999</v>
      </c>
      <c r="S89" s="135">
        <v>3.05</v>
      </c>
      <c r="T89" s="135">
        <v>5.797149696</v>
      </c>
      <c r="U89" s="135">
        <v>5.797149696</v>
      </c>
      <c r="V89" s="134">
        <v>62.4</v>
      </c>
      <c r="W89" s="136"/>
      <c r="X89" s="137">
        <v>0.5</v>
      </c>
      <c r="Y89" s="138">
        <v>1</v>
      </c>
      <c r="Z89" s="138">
        <v>2</v>
      </c>
      <c r="AA89" s="134">
        <v>2.898574848</v>
      </c>
      <c r="AB89" s="139">
        <v>31.2</v>
      </c>
      <c r="AC89" s="137">
        <v>9.7000000000000003E-2</v>
      </c>
      <c r="AD89" s="140">
        <v>104</v>
      </c>
      <c r="AE89" s="141">
        <v>38260</v>
      </c>
      <c r="AF89" s="130" t="s">
        <v>85</v>
      </c>
      <c r="AG89" s="320"/>
      <c r="AH89" s="148"/>
      <c r="AI89" s="321">
        <v>40724</v>
      </c>
      <c r="AJ89" s="320"/>
      <c r="AK89" s="148" t="s">
        <v>83</v>
      </c>
      <c r="AL89" s="130" t="s">
        <v>616</v>
      </c>
      <c r="AM89" s="324" t="s">
        <v>87</v>
      </c>
      <c r="AN89" s="323">
        <v>6.5000000000000002E-2</v>
      </c>
      <c r="AO89" s="323">
        <v>1.54E-2</v>
      </c>
      <c r="AP89" s="323">
        <v>8.5000000000000006E-2</v>
      </c>
      <c r="AQ89" s="142">
        <v>0.27272727272727271</v>
      </c>
      <c r="AR89" s="140" t="s">
        <v>648</v>
      </c>
      <c r="AS89" s="143">
        <v>1</v>
      </c>
      <c r="AT89" s="446">
        <v>3.12</v>
      </c>
      <c r="AU89" s="144">
        <v>41425</v>
      </c>
      <c r="AV89" s="140"/>
      <c r="AW89" s="145"/>
      <c r="AX89" s="446"/>
      <c r="AY89" s="144"/>
      <c r="AZ89" s="140"/>
      <c r="BA89" s="145"/>
      <c r="BB89" s="446"/>
      <c r="BC89" s="144"/>
      <c r="BD89" s="145"/>
      <c r="BE89" s="145"/>
      <c r="BF89" s="446"/>
      <c r="BG89" s="144"/>
      <c r="BH89" s="145"/>
      <c r="BI89" s="145"/>
      <c r="BJ89" s="446"/>
      <c r="BK89" s="144"/>
      <c r="BL89" s="146">
        <v>0.53846153846153844</v>
      </c>
      <c r="BM89" s="147">
        <v>0.55000000000000004</v>
      </c>
      <c r="BN89" s="137">
        <v>0.4</v>
      </c>
      <c r="BO89" s="137">
        <v>0.6</v>
      </c>
      <c r="BP89" s="137">
        <v>0</v>
      </c>
      <c r="BQ89" s="137">
        <v>0</v>
      </c>
      <c r="BR89" s="137">
        <v>0</v>
      </c>
      <c r="BS89" s="137">
        <v>0</v>
      </c>
      <c r="BT89" s="137">
        <v>0</v>
      </c>
      <c r="BU89" s="137">
        <v>0</v>
      </c>
      <c r="BV89" s="137">
        <v>0</v>
      </c>
      <c r="BW89" s="137">
        <v>0</v>
      </c>
      <c r="BX89" s="137">
        <v>0</v>
      </c>
      <c r="BY89" s="151" t="s">
        <v>92</v>
      </c>
      <c r="BZ89" s="149">
        <v>6.674515503875969E-2</v>
      </c>
      <c r="CA89" s="150">
        <v>6.8880999999999998E-2</v>
      </c>
      <c r="CB89" s="151"/>
      <c r="CC89" s="151"/>
    </row>
    <row r="90" spans="1:81" s="255" customFormat="1" ht="60" x14ac:dyDescent="0.3">
      <c r="A90" s="78" t="s">
        <v>649</v>
      </c>
      <c r="B90" s="131" t="s">
        <v>344</v>
      </c>
      <c r="C90" s="131" t="s">
        <v>597</v>
      </c>
      <c r="D90" s="131" t="s">
        <v>598</v>
      </c>
      <c r="E90" s="78" t="s">
        <v>650</v>
      </c>
      <c r="F90" s="131" t="s">
        <v>651</v>
      </c>
      <c r="G90" s="78" t="s">
        <v>347</v>
      </c>
      <c r="H90" s="78" t="s">
        <v>104</v>
      </c>
      <c r="I90" s="132">
        <v>1</v>
      </c>
      <c r="J90" s="80" t="s">
        <v>83</v>
      </c>
      <c r="K90" s="80" t="s">
        <v>344</v>
      </c>
      <c r="L90" s="81"/>
      <c r="M90" s="81"/>
      <c r="N90" s="81"/>
      <c r="O90" s="81"/>
      <c r="P90" s="81"/>
      <c r="Q90" s="133">
        <v>1967</v>
      </c>
      <c r="R90" s="134">
        <v>1.4163997478399999</v>
      </c>
      <c r="S90" s="135">
        <v>3.5</v>
      </c>
      <c r="T90" s="134">
        <v>6.2570197439999999</v>
      </c>
      <c r="U90" s="134">
        <v>6.2570197439999999</v>
      </c>
      <c r="V90" s="134">
        <v>67.349999999999994</v>
      </c>
      <c r="W90" s="136"/>
      <c r="X90" s="137">
        <v>0.5</v>
      </c>
      <c r="Y90" s="138">
        <v>1</v>
      </c>
      <c r="Z90" s="138">
        <v>1</v>
      </c>
      <c r="AA90" s="134">
        <v>6.2570197439999999</v>
      </c>
      <c r="AB90" s="139">
        <v>67.349999999999994</v>
      </c>
      <c r="AC90" s="137">
        <v>0.14399999999999999</v>
      </c>
      <c r="AD90" s="140">
        <v>119</v>
      </c>
      <c r="AE90" s="141">
        <v>38260</v>
      </c>
      <c r="AF90" s="130" t="s">
        <v>85</v>
      </c>
      <c r="AG90" s="320"/>
      <c r="AH90" s="148"/>
      <c r="AI90" s="321">
        <v>40908</v>
      </c>
      <c r="AJ90" s="320"/>
      <c r="AK90" s="148" t="s">
        <v>83</v>
      </c>
      <c r="AL90" s="130" t="s">
        <v>652</v>
      </c>
      <c r="AM90" s="324" t="s">
        <v>87</v>
      </c>
      <c r="AN90" s="323">
        <v>6.5000000000000002E-2</v>
      </c>
      <c r="AO90" s="323">
        <v>5.0599999999999999E-2</v>
      </c>
      <c r="AP90" s="323">
        <v>0.08</v>
      </c>
      <c r="AQ90" s="142">
        <v>-0.20721638217072208</v>
      </c>
      <c r="AR90" s="140" t="s">
        <v>653</v>
      </c>
      <c r="AS90" s="143">
        <v>1</v>
      </c>
      <c r="AT90" s="446">
        <v>6.26</v>
      </c>
      <c r="AU90" s="144">
        <v>41973</v>
      </c>
      <c r="AV90" s="140"/>
      <c r="AW90" s="145"/>
      <c r="AX90" s="446"/>
      <c r="AY90" s="144"/>
      <c r="AZ90" s="140"/>
      <c r="BA90" s="145"/>
      <c r="BB90" s="446"/>
      <c r="BC90" s="144"/>
      <c r="BD90" s="145"/>
      <c r="BE90" s="145"/>
      <c r="BF90" s="446"/>
      <c r="BG90" s="144"/>
      <c r="BH90" s="145"/>
      <c r="BI90" s="145"/>
      <c r="BJ90" s="446"/>
      <c r="BK90" s="144"/>
      <c r="BL90" s="146">
        <v>1</v>
      </c>
      <c r="BM90" s="147">
        <v>2.41</v>
      </c>
      <c r="BN90" s="137">
        <v>0</v>
      </c>
      <c r="BO90" s="137">
        <v>0</v>
      </c>
      <c r="BP90" s="137">
        <v>0</v>
      </c>
      <c r="BQ90" s="137">
        <v>1</v>
      </c>
      <c r="BR90" s="137">
        <v>0</v>
      </c>
      <c r="BS90" s="137">
        <v>0</v>
      </c>
      <c r="BT90" s="137">
        <v>0</v>
      </c>
      <c r="BU90" s="137">
        <v>0</v>
      </c>
      <c r="BV90" s="137">
        <v>0</v>
      </c>
      <c r="BW90" s="137">
        <v>0</v>
      </c>
      <c r="BX90" s="137">
        <v>0</v>
      </c>
      <c r="BY90" s="148" t="s">
        <v>92</v>
      </c>
      <c r="BZ90" s="149">
        <v>0.12175387596899226</v>
      </c>
      <c r="CA90" s="150">
        <v>0.12565000000000001</v>
      </c>
      <c r="CB90" s="151"/>
      <c r="CC90" s="151"/>
    </row>
    <row r="91" spans="1:81" s="255" customFormat="1" ht="45" x14ac:dyDescent="0.3">
      <c r="A91" s="78" t="s">
        <v>654</v>
      </c>
      <c r="B91" s="131" t="s">
        <v>344</v>
      </c>
      <c r="C91" s="131" t="s">
        <v>597</v>
      </c>
      <c r="D91" s="131" t="s">
        <v>598</v>
      </c>
      <c r="E91" s="78" t="s">
        <v>655</v>
      </c>
      <c r="F91" s="131" t="s">
        <v>651</v>
      </c>
      <c r="G91" s="78" t="s">
        <v>417</v>
      </c>
      <c r="H91" s="78" t="s">
        <v>104</v>
      </c>
      <c r="I91" s="132">
        <v>1</v>
      </c>
      <c r="J91" s="80"/>
      <c r="K91" s="80" t="s">
        <v>344</v>
      </c>
      <c r="L91" s="81"/>
      <c r="M91" s="81"/>
      <c r="N91" s="81"/>
      <c r="O91" s="81"/>
      <c r="P91" s="81"/>
      <c r="Q91" s="133">
        <v>1988</v>
      </c>
      <c r="R91" s="134">
        <v>3.2779537021439995</v>
      </c>
      <c r="S91" s="135">
        <v>8.1</v>
      </c>
      <c r="T91" s="134">
        <v>14.616249477120002</v>
      </c>
      <c r="U91" s="134">
        <v>14.616249477120002</v>
      </c>
      <c r="V91" s="134">
        <v>157.328</v>
      </c>
      <c r="W91" s="136"/>
      <c r="X91" s="137">
        <v>0.435</v>
      </c>
      <c r="Y91" s="138">
        <v>2</v>
      </c>
      <c r="Z91" s="138">
        <v>18</v>
      </c>
      <c r="AA91" s="134">
        <v>0.81201385983999996</v>
      </c>
      <c r="AB91" s="139">
        <v>8.740444444444444</v>
      </c>
      <c r="AC91" s="137">
        <v>0.189</v>
      </c>
      <c r="AD91" s="140">
        <v>245</v>
      </c>
      <c r="AE91" s="141">
        <v>40457</v>
      </c>
      <c r="AF91" s="130" t="s">
        <v>85</v>
      </c>
      <c r="AG91" s="320"/>
      <c r="AH91" s="148"/>
      <c r="AI91" s="321">
        <v>41090</v>
      </c>
      <c r="AJ91" s="320"/>
      <c r="AK91" s="148"/>
      <c r="AL91" s="130" t="s">
        <v>656</v>
      </c>
      <c r="AM91" s="322" t="s">
        <v>603</v>
      </c>
      <c r="AN91" s="323">
        <v>5.5E-2</v>
      </c>
      <c r="AO91" s="323">
        <v>5.8599999999999999E-2</v>
      </c>
      <c r="AP91" s="323">
        <v>7.2499999999999995E-2</v>
      </c>
      <c r="AQ91" s="142">
        <v>-3.4410874952908697E-2</v>
      </c>
      <c r="AR91" s="140" t="s">
        <v>657</v>
      </c>
      <c r="AS91" s="143">
        <v>0.15</v>
      </c>
      <c r="AT91" s="446">
        <v>2.0499999999999998</v>
      </c>
      <c r="AU91" s="144">
        <v>42277</v>
      </c>
      <c r="AV91" s="140" t="s">
        <v>658</v>
      </c>
      <c r="AW91" s="145">
        <v>0.09</v>
      </c>
      <c r="AX91" s="446">
        <v>1.5</v>
      </c>
      <c r="AY91" s="144">
        <v>42155</v>
      </c>
      <c r="AZ91" s="140" t="s">
        <v>659</v>
      </c>
      <c r="BA91" s="145">
        <v>7.0000000000000007E-2</v>
      </c>
      <c r="BB91" s="446">
        <v>1.06</v>
      </c>
      <c r="BC91" s="144">
        <v>41912</v>
      </c>
      <c r="BD91" s="145" t="s">
        <v>660</v>
      </c>
      <c r="BE91" s="145">
        <v>7.0000000000000007E-2</v>
      </c>
      <c r="BF91" s="446">
        <v>0.89</v>
      </c>
      <c r="BG91" s="144">
        <v>41274</v>
      </c>
      <c r="BH91" s="145" t="s">
        <v>661</v>
      </c>
      <c r="BI91" s="145">
        <v>7.0000000000000007E-2</v>
      </c>
      <c r="BJ91" s="446">
        <v>0.91</v>
      </c>
      <c r="BK91" s="144">
        <v>41547</v>
      </c>
      <c r="BL91" s="146">
        <v>0.97</v>
      </c>
      <c r="BM91" s="147">
        <v>2.27</v>
      </c>
      <c r="BN91" s="137">
        <v>0.04</v>
      </c>
      <c r="BO91" s="137">
        <v>0.16</v>
      </c>
      <c r="BP91" s="137">
        <v>0.21</v>
      </c>
      <c r="BQ91" s="137">
        <v>0.33</v>
      </c>
      <c r="BR91" s="137">
        <v>0.2</v>
      </c>
      <c r="BS91" s="137">
        <v>0</v>
      </c>
      <c r="BT91" s="137">
        <v>0.06</v>
      </c>
      <c r="BU91" s="137">
        <v>0</v>
      </c>
      <c r="BV91" s="137">
        <v>0</v>
      </c>
      <c r="BW91" s="137">
        <v>0</v>
      </c>
      <c r="BX91" s="137">
        <v>0</v>
      </c>
      <c r="BY91" s="148" t="s">
        <v>92</v>
      </c>
      <c r="BZ91" s="149">
        <v>0.70787790697674413</v>
      </c>
      <c r="CA91" s="150">
        <v>0.73053000000000001</v>
      </c>
      <c r="CB91" s="151"/>
      <c r="CC91" s="151"/>
    </row>
    <row r="92" spans="1:81" s="255" customFormat="1" ht="60" x14ac:dyDescent="0.3">
      <c r="A92" s="78" t="s">
        <v>662</v>
      </c>
      <c r="B92" s="131" t="s">
        <v>344</v>
      </c>
      <c r="C92" s="131" t="s">
        <v>597</v>
      </c>
      <c r="D92" s="131" t="s">
        <v>598</v>
      </c>
      <c r="E92" s="78" t="s">
        <v>663</v>
      </c>
      <c r="F92" s="131" t="s">
        <v>651</v>
      </c>
      <c r="G92" s="78" t="s">
        <v>347</v>
      </c>
      <c r="H92" s="78" t="s">
        <v>104</v>
      </c>
      <c r="I92" s="132">
        <v>1</v>
      </c>
      <c r="J92" s="80" t="s">
        <v>83</v>
      </c>
      <c r="K92" s="80" t="s">
        <v>344</v>
      </c>
      <c r="L92" s="81"/>
      <c r="M92" s="81"/>
      <c r="N92" s="81"/>
      <c r="O92" s="81"/>
      <c r="P92" s="81"/>
      <c r="Q92" s="133">
        <v>1967</v>
      </c>
      <c r="R92" s="134">
        <v>2.104365339648</v>
      </c>
      <c r="S92" s="135">
        <v>5.2</v>
      </c>
      <c r="T92" s="134">
        <v>10.493026755840001</v>
      </c>
      <c r="U92" s="134">
        <v>10.493026755840001</v>
      </c>
      <c r="V92" s="134">
        <v>112.946</v>
      </c>
      <c r="W92" s="136"/>
      <c r="X92" s="137">
        <v>0.5</v>
      </c>
      <c r="Y92" s="138">
        <v>1</v>
      </c>
      <c r="Z92" s="138">
        <v>2</v>
      </c>
      <c r="AA92" s="134">
        <v>5.2465133779200004</v>
      </c>
      <c r="AB92" s="139">
        <v>56.472999999999999</v>
      </c>
      <c r="AC92" s="137">
        <v>0.112</v>
      </c>
      <c r="AD92" s="140">
        <v>168</v>
      </c>
      <c r="AE92" s="141">
        <v>38260</v>
      </c>
      <c r="AF92" s="130" t="s">
        <v>85</v>
      </c>
      <c r="AG92" s="320"/>
      <c r="AH92" s="148"/>
      <c r="AI92" s="321">
        <v>40543</v>
      </c>
      <c r="AJ92" s="320"/>
      <c r="AK92" s="148" t="s">
        <v>83</v>
      </c>
      <c r="AL92" s="130" t="s">
        <v>664</v>
      </c>
      <c r="AM92" s="324" t="s">
        <v>87</v>
      </c>
      <c r="AN92" s="323">
        <v>0.06</v>
      </c>
      <c r="AO92" s="323">
        <v>6.3799999999999996E-2</v>
      </c>
      <c r="AP92" s="323">
        <v>8.2500000000000004E-2</v>
      </c>
      <c r="AQ92" s="142">
        <v>8.6564379624469001E-2</v>
      </c>
      <c r="AR92" s="140" t="s">
        <v>665</v>
      </c>
      <c r="AS92" s="143">
        <v>0.6143219614887524</v>
      </c>
      <c r="AT92" s="446">
        <v>5.8</v>
      </c>
      <c r="AU92" s="144">
        <v>42674</v>
      </c>
      <c r="AV92" s="140" t="s">
        <v>666</v>
      </c>
      <c r="AW92" s="145">
        <v>0.38567803851124766</v>
      </c>
      <c r="AX92" s="446">
        <v>4.6900000000000004</v>
      </c>
      <c r="AY92" s="144">
        <v>42674</v>
      </c>
      <c r="AZ92" s="140"/>
      <c r="BA92" s="145"/>
      <c r="BB92" s="446"/>
      <c r="BC92" s="144"/>
      <c r="BD92" s="145"/>
      <c r="BE92" s="145"/>
      <c r="BF92" s="446"/>
      <c r="BG92" s="144"/>
      <c r="BH92" s="145"/>
      <c r="BI92" s="145"/>
      <c r="BJ92" s="446"/>
      <c r="BK92" s="144"/>
      <c r="BL92" s="146">
        <v>1</v>
      </c>
      <c r="BM92" s="147">
        <v>3.74</v>
      </c>
      <c r="BN92" s="137">
        <v>0</v>
      </c>
      <c r="BO92" s="137">
        <v>0</v>
      </c>
      <c r="BP92" s="137">
        <v>0</v>
      </c>
      <c r="BQ92" s="137">
        <v>0</v>
      </c>
      <c r="BR92" s="137">
        <v>0</v>
      </c>
      <c r="BS92" s="137">
        <v>1</v>
      </c>
      <c r="BT92" s="137">
        <v>0</v>
      </c>
      <c r="BU92" s="137">
        <v>0</v>
      </c>
      <c r="BV92" s="137">
        <v>0</v>
      </c>
      <c r="BW92" s="137">
        <v>0</v>
      </c>
      <c r="BX92" s="137">
        <v>0</v>
      </c>
      <c r="BY92" s="148" t="s">
        <v>92</v>
      </c>
      <c r="BZ92" s="149">
        <v>0.50156395348837213</v>
      </c>
      <c r="CA92" s="150">
        <v>0.51761400000000002</v>
      </c>
      <c r="CB92" s="151"/>
      <c r="CC92" s="151"/>
    </row>
    <row r="93" spans="1:81" s="255" customFormat="1" ht="60" x14ac:dyDescent="0.3">
      <c r="A93" s="78" t="s">
        <v>667</v>
      </c>
      <c r="B93" s="131" t="s">
        <v>344</v>
      </c>
      <c r="C93" s="131" t="s">
        <v>597</v>
      </c>
      <c r="D93" s="131" t="s">
        <v>598</v>
      </c>
      <c r="E93" s="78" t="s">
        <v>668</v>
      </c>
      <c r="F93" s="131" t="s">
        <v>651</v>
      </c>
      <c r="G93" s="78" t="s">
        <v>669</v>
      </c>
      <c r="H93" s="78" t="s">
        <v>104</v>
      </c>
      <c r="I93" s="132">
        <v>1</v>
      </c>
      <c r="J93" s="80"/>
      <c r="K93" s="80" t="s">
        <v>670</v>
      </c>
      <c r="L93" s="81"/>
      <c r="M93" s="81"/>
      <c r="N93" s="81"/>
      <c r="O93" s="81"/>
      <c r="P93" s="81"/>
      <c r="Q93" s="133">
        <v>1968</v>
      </c>
      <c r="R93" s="134">
        <v>6.555907404287999</v>
      </c>
      <c r="S93" s="135">
        <v>16.2</v>
      </c>
      <c r="T93" s="134">
        <v>25.786539394560005</v>
      </c>
      <c r="U93" s="134">
        <v>25.786539394560005</v>
      </c>
      <c r="V93" s="134">
        <v>277.56400000000002</v>
      </c>
      <c r="W93" s="136"/>
      <c r="X93" s="137">
        <v>0.39</v>
      </c>
      <c r="Y93" s="138">
        <v>1</v>
      </c>
      <c r="Z93" s="138">
        <v>1</v>
      </c>
      <c r="AA93" s="134">
        <v>25.786539394560005</v>
      </c>
      <c r="AB93" s="139">
        <v>277.56400000000002</v>
      </c>
      <c r="AC93" s="137">
        <v>0.53</v>
      </c>
      <c r="AD93" s="140">
        <v>566</v>
      </c>
      <c r="AE93" s="141">
        <v>40556</v>
      </c>
      <c r="AF93" s="130" t="s">
        <v>85</v>
      </c>
      <c r="AG93" s="320"/>
      <c r="AH93" s="148"/>
      <c r="AI93" s="321">
        <v>40880</v>
      </c>
      <c r="AJ93" s="320"/>
      <c r="AK93" s="148"/>
      <c r="AL93" s="130" t="s">
        <v>652</v>
      </c>
      <c r="AM93" s="324" t="s">
        <v>87</v>
      </c>
      <c r="AN93" s="323">
        <v>0.06</v>
      </c>
      <c r="AO93" s="323">
        <v>7.3400000000000007E-2</v>
      </c>
      <c r="AP93" s="323">
        <v>0.08</v>
      </c>
      <c r="AQ93" s="142">
        <v>0.37547983607647023</v>
      </c>
      <c r="AR93" s="140" t="s">
        <v>671</v>
      </c>
      <c r="AS93" s="143">
        <v>1</v>
      </c>
      <c r="AT93" s="446">
        <v>25.79</v>
      </c>
      <c r="AU93" s="144">
        <v>42400</v>
      </c>
      <c r="AV93" s="140"/>
      <c r="AW93" s="145"/>
      <c r="AX93" s="446"/>
      <c r="AY93" s="144"/>
      <c r="AZ93" s="140"/>
      <c r="BA93" s="145"/>
      <c r="BB93" s="446"/>
      <c r="BC93" s="144"/>
      <c r="BD93" s="145"/>
      <c r="BE93" s="145"/>
      <c r="BF93" s="446"/>
      <c r="BG93" s="144"/>
      <c r="BH93" s="145"/>
      <c r="BI93" s="145"/>
      <c r="BJ93" s="446"/>
      <c r="BK93" s="144"/>
      <c r="BL93" s="146">
        <v>1</v>
      </c>
      <c r="BM93" s="147">
        <v>3.58</v>
      </c>
      <c r="BN93" s="137">
        <v>0</v>
      </c>
      <c r="BO93" s="137">
        <v>0</v>
      </c>
      <c r="BP93" s="137">
        <v>0</v>
      </c>
      <c r="BQ93" s="137">
        <v>0</v>
      </c>
      <c r="BR93" s="137">
        <v>1</v>
      </c>
      <c r="BS93" s="137">
        <v>0</v>
      </c>
      <c r="BT93" s="137">
        <v>0</v>
      </c>
      <c r="BU93" s="137">
        <v>0</v>
      </c>
      <c r="BV93" s="137">
        <v>0</v>
      </c>
      <c r="BW93" s="137">
        <v>0</v>
      </c>
      <c r="BX93" s="137">
        <v>0</v>
      </c>
      <c r="BY93" s="148" t="s">
        <v>92</v>
      </c>
      <c r="BZ93" s="149">
        <v>2.2690096899224805</v>
      </c>
      <c r="CA93" s="150">
        <v>2.341618</v>
      </c>
      <c r="CB93" s="151"/>
      <c r="CC93" s="151"/>
    </row>
    <row r="94" spans="1:81" s="255" customFormat="1" ht="60" x14ac:dyDescent="0.3">
      <c r="A94" s="78" t="s">
        <v>672</v>
      </c>
      <c r="B94" s="131" t="s">
        <v>344</v>
      </c>
      <c r="C94" s="131" t="s">
        <v>597</v>
      </c>
      <c r="D94" s="131" t="s">
        <v>598</v>
      </c>
      <c r="E94" s="78" t="s">
        <v>650</v>
      </c>
      <c r="F94" s="131" t="s">
        <v>651</v>
      </c>
      <c r="G94" s="78" t="s">
        <v>347</v>
      </c>
      <c r="H94" s="78" t="s">
        <v>104</v>
      </c>
      <c r="I94" s="132">
        <v>1</v>
      </c>
      <c r="J94" s="80" t="s">
        <v>83</v>
      </c>
      <c r="K94" s="80" t="s">
        <v>344</v>
      </c>
      <c r="L94" s="81"/>
      <c r="M94" s="81"/>
      <c r="N94" s="81"/>
      <c r="O94" s="81"/>
      <c r="P94" s="81"/>
      <c r="Q94" s="133">
        <v>1968</v>
      </c>
      <c r="R94" s="134">
        <v>4.8966962711039992</v>
      </c>
      <c r="S94" s="135">
        <v>12.1</v>
      </c>
      <c r="T94" s="134">
        <v>22.02628885056</v>
      </c>
      <c r="U94" s="134">
        <v>22.02628885056</v>
      </c>
      <c r="V94" s="134">
        <v>237.089</v>
      </c>
      <c r="W94" s="136"/>
      <c r="X94" s="137">
        <v>0.5</v>
      </c>
      <c r="Y94" s="138">
        <v>1</v>
      </c>
      <c r="Z94" s="138">
        <v>1</v>
      </c>
      <c r="AA94" s="134">
        <v>22.02628885056</v>
      </c>
      <c r="AB94" s="139">
        <v>237.089</v>
      </c>
      <c r="AC94" s="137">
        <v>0.11700000000000001</v>
      </c>
      <c r="AD94" s="140">
        <v>119</v>
      </c>
      <c r="AE94" s="141">
        <v>38260</v>
      </c>
      <c r="AF94" s="130" t="s">
        <v>85</v>
      </c>
      <c r="AG94" s="320"/>
      <c r="AH94" s="148"/>
      <c r="AI94" s="321">
        <v>40908</v>
      </c>
      <c r="AJ94" s="320"/>
      <c r="AK94" s="148" t="s">
        <v>83</v>
      </c>
      <c r="AL94" s="130" t="s">
        <v>652</v>
      </c>
      <c r="AM94" s="324" t="s">
        <v>87</v>
      </c>
      <c r="AN94" s="323">
        <v>6.5000000000000002E-2</v>
      </c>
      <c r="AO94" s="323">
        <v>6.9699999999999998E-2</v>
      </c>
      <c r="AP94" s="323">
        <v>0.08</v>
      </c>
      <c r="AQ94" s="142">
        <v>0</v>
      </c>
      <c r="AR94" s="140" t="s">
        <v>673</v>
      </c>
      <c r="AS94" s="143">
        <v>1</v>
      </c>
      <c r="AT94" s="446">
        <v>22.03</v>
      </c>
      <c r="AU94" s="144">
        <v>41547</v>
      </c>
      <c r="AV94" s="140"/>
      <c r="AW94" s="145"/>
      <c r="AX94" s="446"/>
      <c r="AY94" s="144"/>
      <c r="AZ94" s="140"/>
      <c r="BA94" s="145"/>
      <c r="BB94" s="446"/>
      <c r="BC94" s="144"/>
      <c r="BD94" s="145"/>
      <c r="BE94" s="145"/>
      <c r="BF94" s="446"/>
      <c r="BG94" s="144"/>
      <c r="BH94" s="145"/>
      <c r="BI94" s="145"/>
      <c r="BJ94" s="446"/>
      <c r="BK94" s="144"/>
      <c r="BL94" s="146">
        <v>1</v>
      </c>
      <c r="BM94" s="147">
        <v>1.25</v>
      </c>
      <c r="BN94" s="137">
        <v>0</v>
      </c>
      <c r="BO94" s="137">
        <v>0</v>
      </c>
      <c r="BP94" s="137">
        <v>1</v>
      </c>
      <c r="BQ94" s="137">
        <v>0</v>
      </c>
      <c r="BR94" s="137">
        <v>0</v>
      </c>
      <c r="BS94" s="137">
        <v>0</v>
      </c>
      <c r="BT94" s="137">
        <v>0</v>
      </c>
      <c r="BU94" s="137">
        <v>0</v>
      </c>
      <c r="BV94" s="137">
        <v>0</v>
      </c>
      <c r="BW94" s="137">
        <v>0</v>
      </c>
      <c r="BX94" s="137">
        <v>0</v>
      </c>
      <c r="BY94" s="148" t="s">
        <v>92</v>
      </c>
      <c r="BZ94" s="149">
        <v>0.81835465116279071</v>
      </c>
      <c r="CA94" s="150">
        <v>0.84454200000000001</v>
      </c>
      <c r="CB94" s="151"/>
      <c r="CC94" s="151"/>
    </row>
    <row r="95" spans="1:81" s="255" customFormat="1" ht="30" x14ac:dyDescent="0.3">
      <c r="A95" s="78" t="s">
        <v>674</v>
      </c>
      <c r="B95" s="131" t="s">
        <v>344</v>
      </c>
      <c r="C95" s="131" t="s">
        <v>597</v>
      </c>
      <c r="D95" s="131" t="s">
        <v>598</v>
      </c>
      <c r="E95" s="78" t="s">
        <v>675</v>
      </c>
      <c r="F95" s="131" t="s">
        <v>651</v>
      </c>
      <c r="G95" s="78" t="s">
        <v>129</v>
      </c>
      <c r="H95" s="78" t="s">
        <v>104</v>
      </c>
      <c r="I95" s="132">
        <v>1</v>
      </c>
      <c r="J95" s="80" t="s">
        <v>83</v>
      </c>
      <c r="K95" s="80" t="s">
        <v>344</v>
      </c>
      <c r="L95" s="81"/>
      <c r="M95" s="81"/>
      <c r="N95" s="81"/>
      <c r="O95" s="81"/>
      <c r="P95" s="81"/>
      <c r="Q95" s="133">
        <v>1968</v>
      </c>
      <c r="R95" s="134">
        <v>4.2330118178304001</v>
      </c>
      <c r="S95" s="135">
        <v>10.46</v>
      </c>
      <c r="T95" s="134">
        <v>27.136977984000005</v>
      </c>
      <c r="U95" s="134">
        <v>27.136977984000005</v>
      </c>
      <c r="V95" s="134">
        <v>292.10000000000002</v>
      </c>
      <c r="W95" s="136"/>
      <c r="X95" s="137">
        <v>5.9558249766920035E-2</v>
      </c>
      <c r="Y95" s="138">
        <v>1</v>
      </c>
      <c r="Z95" s="138">
        <v>2</v>
      </c>
      <c r="AA95" s="134">
        <v>13.568488992000002</v>
      </c>
      <c r="AB95" s="139">
        <v>146.05000000000001</v>
      </c>
      <c r="AC95" s="137">
        <v>0.1</v>
      </c>
      <c r="AD95" s="140"/>
      <c r="AE95" s="141">
        <v>40731</v>
      </c>
      <c r="AF95" s="130" t="s">
        <v>85</v>
      </c>
      <c r="AG95" s="320"/>
      <c r="AH95" s="148"/>
      <c r="AI95" s="321">
        <v>41090</v>
      </c>
      <c r="AJ95" s="320"/>
      <c r="AK95" s="148" t="s">
        <v>83</v>
      </c>
      <c r="AL95" s="130" t="s">
        <v>656</v>
      </c>
      <c r="AM95" s="322" t="s">
        <v>603</v>
      </c>
      <c r="AN95" s="323">
        <v>5.7500000000000002E-2</v>
      </c>
      <c r="AO95" s="323">
        <v>5.0900000000000001E-2</v>
      </c>
      <c r="AP95" s="323">
        <v>7.7499999999999999E-2</v>
      </c>
      <c r="AQ95" s="142">
        <v>-0.11280942591998658</v>
      </c>
      <c r="AR95" s="140" t="s">
        <v>676</v>
      </c>
      <c r="AS95" s="143">
        <v>0.5</v>
      </c>
      <c r="AT95" s="446">
        <v>14.94</v>
      </c>
      <c r="AU95" s="144">
        <v>44620</v>
      </c>
      <c r="AV95" s="140" t="s">
        <v>677</v>
      </c>
      <c r="AW95" s="145">
        <v>0.5</v>
      </c>
      <c r="AX95" s="446">
        <v>12.2</v>
      </c>
      <c r="AY95" s="144">
        <v>42886</v>
      </c>
      <c r="AZ95" s="140"/>
      <c r="BA95" s="145"/>
      <c r="BB95" s="446"/>
      <c r="BC95" s="144"/>
      <c r="BD95" s="145"/>
      <c r="BE95" s="145"/>
      <c r="BF95" s="446"/>
      <c r="BG95" s="144"/>
      <c r="BH95" s="145"/>
      <c r="BI95" s="145"/>
      <c r="BJ95" s="446"/>
      <c r="BK95" s="144"/>
      <c r="BL95" s="146">
        <v>1</v>
      </c>
      <c r="BM95" s="147">
        <v>7.29</v>
      </c>
      <c r="BN95" s="137">
        <v>0</v>
      </c>
      <c r="BO95" s="137">
        <v>0</v>
      </c>
      <c r="BP95" s="137">
        <v>0</v>
      </c>
      <c r="BQ95" s="137">
        <v>0</v>
      </c>
      <c r="BR95" s="137">
        <v>0</v>
      </c>
      <c r="BS95" s="137">
        <v>0.5</v>
      </c>
      <c r="BT95" s="137">
        <v>0</v>
      </c>
      <c r="BU95" s="137">
        <v>0</v>
      </c>
      <c r="BV95" s="137">
        <v>0</v>
      </c>
      <c r="BW95" s="137">
        <v>0</v>
      </c>
      <c r="BX95" s="137">
        <v>0.5</v>
      </c>
      <c r="BY95" s="148" t="s">
        <v>92</v>
      </c>
      <c r="BZ95" s="149">
        <v>0.87940019379844958</v>
      </c>
      <c r="CA95" s="150">
        <v>0.90754100000000004</v>
      </c>
      <c r="CB95" s="151"/>
      <c r="CC95" s="151"/>
    </row>
    <row r="96" spans="1:81" s="255" customFormat="1" ht="60" x14ac:dyDescent="0.3">
      <c r="A96" s="78" t="s">
        <v>678</v>
      </c>
      <c r="B96" s="131" t="s">
        <v>344</v>
      </c>
      <c r="C96" s="131" t="s">
        <v>597</v>
      </c>
      <c r="D96" s="131" t="s">
        <v>598</v>
      </c>
      <c r="E96" s="78" t="s">
        <v>679</v>
      </c>
      <c r="F96" s="131" t="s">
        <v>651</v>
      </c>
      <c r="G96" s="78" t="s">
        <v>417</v>
      </c>
      <c r="H96" s="78" t="s">
        <v>680</v>
      </c>
      <c r="I96" s="132">
        <v>1</v>
      </c>
      <c r="J96" s="80" t="s">
        <v>83</v>
      </c>
      <c r="K96" s="80" t="s">
        <v>681</v>
      </c>
      <c r="L96" s="81"/>
      <c r="M96" s="81"/>
      <c r="N96" s="81"/>
      <c r="O96" s="81"/>
      <c r="P96" s="81"/>
      <c r="Q96" s="133">
        <v>1966</v>
      </c>
      <c r="R96" s="134">
        <v>8.3769927943679985</v>
      </c>
      <c r="S96" s="135">
        <v>20.7</v>
      </c>
      <c r="T96" s="134">
        <v>45.621152628480004</v>
      </c>
      <c r="U96" s="134">
        <v>45.621152628480004</v>
      </c>
      <c r="V96" s="134">
        <v>491.06200000000001</v>
      </c>
      <c r="W96" s="136"/>
      <c r="X96" s="137">
        <v>0.5</v>
      </c>
      <c r="Y96" s="138">
        <v>7</v>
      </c>
      <c r="Z96" s="138">
        <v>29</v>
      </c>
      <c r="AA96" s="134">
        <v>1.5731431940855176</v>
      </c>
      <c r="AB96" s="139">
        <v>16.933172413793105</v>
      </c>
      <c r="AC96" s="137">
        <v>0.1</v>
      </c>
      <c r="AD96" s="140">
        <v>118</v>
      </c>
      <c r="AE96" s="141">
        <v>38260</v>
      </c>
      <c r="AF96" s="130" t="s">
        <v>85</v>
      </c>
      <c r="AG96" s="320"/>
      <c r="AH96" s="148"/>
      <c r="AI96" s="321">
        <v>40908</v>
      </c>
      <c r="AJ96" s="320"/>
      <c r="AK96" s="148"/>
      <c r="AL96" s="130" t="s">
        <v>652</v>
      </c>
      <c r="AM96" s="324" t="s">
        <v>87</v>
      </c>
      <c r="AN96" s="323">
        <v>7.0000000000000007E-2</v>
      </c>
      <c r="AO96" s="323">
        <v>7.6200000000000004E-2</v>
      </c>
      <c r="AP96" s="323">
        <v>0.08</v>
      </c>
      <c r="AQ96" s="142">
        <v>6.1545126078697762E-2</v>
      </c>
      <c r="AR96" s="140" t="s">
        <v>682</v>
      </c>
      <c r="AS96" s="145">
        <v>0.15</v>
      </c>
      <c r="AT96" s="446">
        <v>5.6</v>
      </c>
      <c r="AU96" s="144">
        <v>42124</v>
      </c>
      <c r="AV96" s="140" t="s">
        <v>683</v>
      </c>
      <c r="AW96" s="143">
        <v>0.11</v>
      </c>
      <c r="AX96" s="446">
        <v>5.42</v>
      </c>
      <c r="AY96" s="144">
        <v>42735</v>
      </c>
      <c r="AZ96" s="140" t="s">
        <v>684</v>
      </c>
      <c r="BA96" s="143">
        <v>0.06</v>
      </c>
      <c r="BB96" s="446">
        <v>3.68</v>
      </c>
      <c r="BC96" s="144">
        <v>42155</v>
      </c>
      <c r="BD96" s="143" t="s">
        <v>685</v>
      </c>
      <c r="BE96" s="143">
        <v>0.06</v>
      </c>
      <c r="BF96" s="446">
        <v>2.4900000000000002</v>
      </c>
      <c r="BG96" s="144">
        <v>42035</v>
      </c>
      <c r="BH96" s="143" t="s">
        <v>686</v>
      </c>
      <c r="BI96" s="143">
        <v>0.06</v>
      </c>
      <c r="BJ96" s="446">
        <v>2.78</v>
      </c>
      <c r="BK96" s="144">
        <v>42855</v>
      </c>
      <c r="BL96" s="146">
        <v>1</v>
      </c>
      <c r="BM96" s="147">
        <v>3.31</v>
      </c>
      <c r="BN96" s="137">
        <v>0</v>
      </c>
      <c r="BO96" s="137">
        <v>0.16</v>
      </c>
      <c r="BP96" s="137">
        <v>0.03</v>
      </c>
      <c r="BQ96" s="137">
        <v>0.35</v>
      </c>
      <c r="BR96" s="137">
        <v>0.1</v>
      </c>
      <c r="BS96" s="137">
        <v>0.25</v>
      </c>
      <c r="BT96" s="137">
        <v>0</v>
      </c>
      <c r="BU96" s="137">
        <v>0.11</v>
      </c>
      <c r="BV96" s="137">
        <v>0</v>
      </c>
      <c r="BW96" s="137">
        <v>0</v>
      </c>
      <c r="BX96" s="137">
        <v>0</v>
      </c>
      <c r="BY96" s="148" t="s">
        <v>92</v>
      </c>
      <c r="BZ96" s="149">
        <v>3.2162684108527131</v>
      </c>
      <c r="CA96" s="150">
        <v>3.3191890000000002</v>
      </c>
      <c r="CB96" s="151"/>
      <c r="CC96" s="151"/>
    </row>
    <row r="97" spans="1:81" s="255" customFormat="1" ht="60" x14ac:dyDescent="0.3">
      <c r="A97" s="78" t="s">
        <v>687</v>
      </c>
      <c r="B97" s="131" t="s">
        <v>344</v>
      </c>
      <c r="C97" s="131" t="s">
        <v>597</v>
      </c>
      <c r="D97" s="131" t="s">
        <v>598</v>
      </c>
      <c r="E97" s="78" t="s">
        <v>688</v>
      </c>
      <c r="F97" s="131" t="s">
        <v>651</v>
      </c>
      <c r="G97" s="78" t="s">
        <v>116</v>
      </c>
      <c r="H97" s="78" t="s">
        <v>104</v>
      </c>
      <c r="I97" s="132">
        <v>1</v>
      </c>
      <c r="J97" s="80"/>
      <c r="K97" s="80" t="s">
        <v>689</v>
      </c>
      <c r="L97" s="81"/>
      <c r="M97" s="81"/>
      <c r="N97" s="81"/>
      <c r="O97" s="81" t="s">
        <v>690</v>
      </c>
      <c r="P97" s="81"/>
      <c r="Q97" s="133">
        <v>2008</v>
      </c>
      <c r="R97" s="134">
        <v>1.982959646976</v>
      </c>
      <c r="S97" s="135">
        <v>4.9000000000000004</v>
      </c>
      <c r="T97" s="134">
        <v>13.654145594880001</v>
      </c>
      <c r="U97" s="134">
        <v>13.654145594880001</v>
      </c>
      <c r="V97" s="134">
        <v>146.97200000000001</v>
      </c>
      <c r="W97" s="136"/>
      <c r="X97" s="137">
        <v>0.7</v>
      </c>
      <c r="Y97" s="138">
        <v>1</v>
      </c>
      <c r="Z97" s="138">
        <v>7</v>
      </c>
      <c r="AA97" s="134">
        <v>1.9505922278400003</v>
      </c>
      <c r="AB97" s="139">
        <v>20.996000000000002</v>
      </c>
      <c r="AC97" s="137">
        <v>1</v>
      </c>
      <c r="AD97" s="140">
        <v>514</v>
      </c>
      <c r="AE97" s="141">
        <v>39066</v>
      </c>
      <c r="AF97" s="130" t="s">
        <v>85</v>
      </c>
      <c r="AG97" s="320"/>
      <c r="AH97" s="148"/>
      <c r="AI97" s="321">
        <v>40908</v>
      </c>
      <c r="AJ97" s="320"/>
      <c r="AK97" s="320"/>
      <c r="AL97" s="130" t="s">
        <v>652</v>
      </c>
      <c r="AM97" s="324" t="s">
        <v>87</v>
      </c>
      <c r="AN97" s="323">
        <v>0.08</v>
      </c>
      <c r="AO97" s="323">
        <v>8.9200000000000002E-2</v>
      </c>
      <c r="AP97" s="323">
        <v>0.1</v>
      </c>
      <c r="AQ97" s="142">
        <v>1.8421362845990569E-2</v>
      </c>
      <c r="AR97" s="140" t="s">
        <v>691</v>
      </c>
      <c r="AS97" s="143">
        <v>1</v>
      </c>
      <c r="AT97" s="446">
        <v>13.65</v>
      </c>
      <c r="AU97" s="144">
        <v>43738</v>
      </c>
      <c r="AV97" s="140"/>
      <c r="AW97" s="145"/>
      <c r="AX97" s="446"/>
      <c r="AY97" s="144"/>
      <c r="AZ97" s="140"/>
      <c r="BA97" s="145"/>
      <c r="BB97" s="446"/>
      <c r="BC97" s="144"/>
      <c r="BD97" s="145"/>
      <c r="BE97" s="145"/>
      <c r="BF97" s="446"/>
      <c r="BG97" s="144"/>
      <c r="BH97" s="145"/>
      <c r="BI97" s="145"/>
      <c r="BJ97" s="446"/>
      <c r="BK97" s="144"/>
      <c r="BL97" s="146">
        <v>1</v>
      </c>
      <c r="BM97" s="147">
        <v>7.25</v>
      </c>
      <c r="BN97" s="137">
        <v>0</v>
      </c>
      <c r="BO97" s="137">
        <v>0</v>
      </c>
      <c r="BP97" s="137">
        <v>0</v>
      </c>
      <c r="BQ97" s="137">
        <v>0</v>
      </c>
      <c r="BR97" s="137">
        <v>0</v>
      </c>
      <c r="BS97" s="137">
        <v>0</v>
      </c>
      <c r="BT97" s="137">
        <v>0</v>
      </c>
      <c r="BU97" s="137">
        <v>0</v>
      </c>
      <c r="BV97" s="137">
        <v>1</v>
      </c>
      <c r="BW97" s="137">
        <v>0</v>
      </c>
      <c r="BX97" s="137">
        <v>0</v>
      </c>
      <c r="BY97" s="148" t="s">
        <v>92</v>
      </c>
      <c r="BZ97" s="149">
        <v>2.0522248062015502</v>
      </c>
      <c r="CA97" s="150">
        <v>2.117896</v>
      </c>
      <c r="CB97" s="151"/>
      <c r="CC97" s="151"/>
    </row>
    <row r="98" spans="1:81" s="255" customFormat="1" ht="60" x14ac:dyDescent="0.3">
      <c r="A98" s="78" t="s">
        <v>692</v>
      </c>
      <c r="B98" s="131" t="s">
        <v>344</v>
      </c>
      <c r="C98" s="131" t="s">
        <v>597</v>
      </c>
      <c r="D98" s="131" t="s">
        <v>598</v>
      </c>
      <c r="E98" s="78" t="s">
        <v>693</v>
      </c>
      <c r="F98" s="131" t="s">
        <v>651</v>
      </c>
      <c r="G98" s="78" t="s">
        <v>417</v>
      </c>
      <c r="H98" s="78" t="s">
        <v>104</v>
      </c>
      <c r="I98" s="132">
        <v>1</v>
      </c>
      <c r="J98" s="80" t="s">
        <v>83</v>
      </c>
      <c r="K98" s="80" t="s">
        <v>694</v>
      </c>
      <c r="L98" s="81"/>
      <c r="M98" s="81"/>
      <c r="N98" s="81"/>
      <c r="O98" s="81"/>
      <c r="P98" s="81"/>
      <c r="Q98" s="133">
        <v>1980</v>
      </c>
      <c r="R98" s="134">
        <v>3.3872188255487994</v>
      </c>
      <c r="S98" s="135">
        <v>8.3699999999999992</v>
      </c>
      <c r="T98" s="134">
        <v>16.874443670400002</v>
      </c>
      <c r="U98" s="134">
        <v>16.874443670400002</v>
      </c>
      <c r="V98" s="134">
        <v>181.63499999999999</v>
      </c>
      <c r="W98" s="136"/>
      <c r="X98" s="137">
        <v>0.5</v>
      </c>
      <c r="Y98" s="138">
        <v>1</v>
      </c>
      <c r="Z98" s="138">
        <v>2</v>
      </c>
      <c r="AA98" s="134">
        <v>8.4372218352000008</v>
      </c>
      <c r="AB98" s="139">
        <v>90.817499999999995</v>
      </c>
      <c r="AC98" s="137">
        <v>4.7E-2</v>
      </c>
      <c r="AD98" s="140">
        <v>322</v>
      </c>
      <c r="AE98" s="141">
        <v>38260</v>
      </c>
      <c r="AF98" s="130" t="s">
        <v>85</v>
      </c>
      <c r="AG98" s="320"/>
      <c r="AH98" s="148"/>
      <c r="AI98" s="321">
        <v>41090</v>
      </c>
      <c r="AJ98" s="320"/>
      <c r="AK98" s="148" t="s">
        <v>83</v>
      </c>
      <c r="AL98" s="130" t="s">
        <v>656</v>
      </c>
      <c r="AM98" s="322" t="s">
        <v>603</v>
      </c>
      <c r="AN98" s="323">
        <v>0.06</v>
      </c>
      <c r="AO98" s="323">
        <v>7.2499999999999995E-2</v>
      </c>
      <c r="AP98" s="323">
        <v>7.7499999999999999E-2</v>
      </c>
      <c r="AQ98" s="142">
        <v>0.29782968599967402</v>
      </c>
      <c r="AR98" s="140" t="s">
        <v>695</v>
      </c>
      <c r="AS98" s="143">
        <v>1</v>
      </c>
      <c r="AT98" s="446">
        <v>16.87</v>
      </c>
      <c r="AU98" s="144">
        <v>41305</v>
      </c>
      <c r="AV98" s="140"/>
      <c r="AW98" s="145"/>
      <c r="AX98" s="446"/>
      <c r="AY98" s="144"/>
      <c r="AZ98" s="140"/>
      <c r="BA98" s="145"/>
      <c r="BB98" s="446"/>
      <c r="BC98" s="144"/>
      <c r="BD98" s="145"/>
      <c r="BE98" s="145"/>
      <c r="BF98" s="446"/>
      <c r="BG98" s="144"/>
      <c r="BH98" s="145"/>
      <c r="BI98" s="145"/>
      <c r="BJ98" s="446"/>
      <c r="BK98" s="144"/>
      <c r="BL98" s="146">
        <v>1</v>
      </c>
      <c r="BM98" s="147">
        <v>1.48</v>
      </c>
      <c r="BN98" s="137">
        <v>0</v>
      </c>
      <c r="BO98" s="137">
        <v>0.17</v>
      </c>
      <c r="BP98" s="137">
        <v>0.83</v>
      </c>
      <c r="BQ98" s="137">
        <v>0</v>
      </c>
      <c r="BR98" s="137">
        <v>0</v>
      </c>
      <c r="BS98" s="137">
        <v>0</v>
      </c>
      <c r="BT98" s="137">
        <v>0</v>
      </c>
      <c r="BU98" s="137">
        <v>0</v>
      </c>
      <c r="BV98" s="137">
        <v>0</v>
      </c>
      <c r="BW98" s="137">
        <v>0</v>
      </c>
      <c r="BX98" s="137">
        <v>0</v>
      </c>
      <c r="BY98" s="148" t="s">
        <v>92</v>
      </c>
      <c r="BZ98" s="149">
        <v>1.3505271317829457</v>
      </c>
      <c r="CA98" s="150">
        <v>1.3937440000000001</v>
      </c>
      <c r="CB98" s="151"/>
      <c r="CC98" s="151"/>
    </row>
    <row r="99" spans="1:81" s="255" customFormat="1" ht="60" x14ac:dyDescent="0.3">
      <c r="A99" s="78" t="s">
        <v>696</v>
      </c>
      <c r="B99" s="131" t="s">
        <v>344</v>
      </c>
      <c r="C99" s="131" t="s">
        <v>597</v>
      </c>
      <c r="D99" s="131" t="s">
        <v>598</v>
      </c>
      <c r="E99" s="78" t="s">
        <v>697</v>
      </c>
      <c r="F99" s="131" t="s">
        <v>698</v>
      </c>
      <c r="G99" s="78" t="s">
        <v>417</v>
      </c>
      <c r="H99" s="78" t="s">
        <v>104</v>
      </c>
      <c r="I99" s="132">
        <v>1</v>
      </c>
      <c r="J99" s="80" t="s">
        <v>83</v>
      </c>
      <c r="K99" s="80" t="s">
        <v>699</v>
      </c>
      <c r="L99" s="81"/>
      <c r="M99" s="81"/>
      <c r="N99" s="81"/>
      <c r="O99" s="81"/>
      <c r="P99" s="81"/>
      <c r="Q99" s="133">
        <v>1988</v>
      </c>
      <c r="R99" s="134">
        <v>4.6943534499839998</v>
      </c>
      <c r="S99" s="135">
        <v>11.6</v>
      </c>
      <c r="T99" s="134">
        <v>11.43970873344</v>
      </c>
      <c r="U99" s="134">
        <v>11.43970873344</v>
      </c>
      <c r="V99" s="134">
        <v>123.136</v>
      </c>
      <c r="W99" s="136"/>
      <c r="X99" s="137">
        <v>0.2</v>
      </c>
      <c r="Y99" s="138">
        <v>2</v>
      </c>
      <c r="Z99" s="138">
        <v>6</v>
      </c>
      <c r="AA99" s="134">
        <v>1.90661812224</v>
      </c>
      <c r="AB99" s="139">
        <v>20.522666666666666</v>
      </c>
      <c r="AC99" s="137">
        <v>0.23300000000000001</v>
      </c>
      <c r="AD99" s="140">
        <v>309</v>
      </c>
      <c r="AE99" s="141">
        <v>38260</v>
      </c>
      <c r="AF99" s="130" t="s">
        <v>85</v>
      </c>
      <c r="AG99" s="320"/>
      <c r="AH99" s="148"/>
      <c r="AI99" s="321">
        <v>40908</v>
      </c>
      <c r="AJ99" s="320"/>
      <c r="AK99" s="148"/>
      <c r="AL99" s="130" t="s">
        <v>700</v>
      </c>
      <c r="AM99" s="324" t="s">
        <v>87</v>
      </c>
      <c r="AN99" s="323">
        <v>7.4999999999999997E-2</v>
      </c>
      <c r="AO99" s="323">
        <v>9.8500000000000004E-2</v>
      </c>
      <c r="AP99" s="323">
        <v>8.5000000000000006E-2</v>
      </c>
      <c r="AQ99" s="142">
        <v>2.521525022252992E-2</v>
      </c>
      <c r="AR99" s="140" t="s">
        <v>701</v>
      </c>
      <c r="AS99" s="143">
        <v>0.68</v>
      </c>
      <c r="AT99" s="446">
        <v>7.27</v>
      </c>
      <c r="AU99" s="144">
        <v>42094</v>
      </c>
      <c r="AV99" s="140" t="s">
        <v>702</v>
      </c>
      <c r="AW99" s="145">
        <v>0.27</v>
      </c>
      <c r="AX99" s="446">
        <v>3.5</v>
      </c>
      <c r="AY99" s="144">
        <v>42308</v>
      </c>
      <c r="AZ99" s="140" t="s">
        <v>703</v>
      </c>
      <c r="BA99" s="145">
        <v>0.05</v>
      </c>
      <c r="BB99" s="446">
        <v>0.67</v>
      </c>
      <c r="BC99" s="144">
        <v>42216</v>
      </c>
      <c r="BD99" s="145"/>
      <c r="BE99" s="145"/>
      <c r="BF99" s="446"/>
      <c r="BG99" s="144"/>
      <c r="BH99" s="145"/>
      <c r="BI99" s="145"/>
      <c r="BJ99" s="446"/>
      <c r="BK99" s="144"/>
      <c r="BL99" s="146">
        <v>1</v>
      </c>
      <c r="BM99" s="147">
        <v>2.92</v>
      </c>
      <c r="BN99" s="137">
        <v>0</v>
      </c>
      <c r="BO99" s="137">
        <v>0</v>
      </c>
      <c r="BP99" s="137">
        <v>0</v>
      </c>
      <c r="BQ99" s="137">
        <v>0.69</v>
      </c>
      <c r="BR99" s="137">
        <v>0.31</v>
      </c>
      <c r="BS99" s="137">
        <v>0</v>
      </c>
      <c r="BT99" s="137">
        <v>0</v>
      </c>
      <c r="BU99" s="137">
        <v>0</v>
      </c>
      <c r="BV99" s="137">
        <v>0</v>
      </c>
      <c r="BW99" s="137">
        <v>0</v>
      </c>
      <c r="BX99" s="137">
        <v>0</v>
      </c>
      <c r="BY99" s="148" t="s">
        <v>92</v>
      </c>
      <c r="BZ99" s="149">
        <v>0.61939050387596895</v>
      </c>
      <c r="CA99" s="150">
        <v>0.63921099999999997</v>
      </c>
      <c r="CB99" s="151"/>
      <c r="CC99" s="151"/>
    </row>
    <row r="100" spans="1:81" s="255" customFormat="1" ht="60" x14ac:dyDescent="0.3">
      <c r="A100" s="78" t="s">
        <v>704</v>
      </c>
      <c r="B100" s="131" t="s">
        <v>344</v>
      </c>
      <c r="C100" s="131" t="s">
        <v>705</v>
      </c>
      <c r="D100" s="131" t="s">
        <v>598</v>
      </c>
      <c r="E100" s="78" t="s">
        <v>706</v>
      </c>
      <c r="F100" s="131" t="s">
        <v>707</v>
      </c>
      <c r="G100" s="78" t="s">
        <v>417</v>
      </c>
      <c r="H100" s="78" t="s">
        <v>104</v>
      </c>
      <c r="I100" s="132">
        <v>1</v>
      </c>
      <c r="J100" s="80" t="s">
        <v>83</v>
      </c>
      <c r="K100" s="80" t="s">
        <v>708</v>
      </c>
      <c r="L100" s="81"/>
      <c r="M100" s="81"/>
      <c r="N100" s="81"/>
      <c r="O100" s="81"/>
      <c r="P100" s="81"/>
      <c r="Q100" s="133">
        <v>1989</v>
      </c>
      <c r="R100" s="134">
        <v>7.9318385879040001</v>
      </c>
      <c r="S100" s="135">
        <v>19.600000000000001</v>
      </c>
      <c r="T100" s="134">
        <v>37.417628390400004</v>
      </c>
      <c r="U100" s="134">
        <v>37.417628390400004</v>
      </c>
      <c r="V100" s="134">
        <v>402.76</v>
      </c>
      <c r="W100" s="136"/>
      <c r="X100" s="137">
        <v>0.5</v>
      </c>
      <c r="Y100" s="138">
        <v>5</v>
      </c>
      <c r="Z100" s="138">
        <v>12</v>
      </c>
      <c r="AA100" s="134">
        <v>3.1181356992000002</v>
      </c>
      <c r="AB100" s="139">
        <v>33.563333333333333</v>
      </c>
      <c r="AC100" s="137">
        <v>0.13800000000000001</v>
      </c>
      <c r="AD100" s="140">
        <v>331</v>
      </c>
      <c r="AE100" s="141">
        <v>38260</v>
      </c>
      <c r="AF100" s="130" t="s">
        <v>85</v>
      </c>
      <c r="AG100" s="320"/>
      <c r="AH100" s="148"/>
      <c r="AI100" s="321">
        <v>41090</v>
      </c>
      <c r="AJ100" s="320"/>
      <c r="AK100" s="148" t="s">
        <v>83</v>
      </c>
      <c r="AL100" s="130" t="s">
        <v>709</v>
      </c>
      <c r="AM100" s="324" t="s">
        <v>603</v>
      </c>
      <c r="AN100" s="323">
        <v>5.7500000000000002E-2</v>
      </c>
      <c r="AO100" s="323">
        <v>6.2399999999999997E-2</v>
      </c>
      <c r="AP100" s="323">
        <v>0.08</v>
      </c>
      <c r="AQ100" s="142">
        <v>-9.5364221462230208E-3</v>
      </c>
      <c r="AR100" s="140" t="s">
        <v>710</v>
      </c>
      <c r="AS100" s="143">
        <v>0.26</v>
      </c>
      <c r="AT100" s="446">
        <v>10.23</v>
      </c>
      <c r="AU100" s="144">
        <v>42704</v>
      </c>
      <c r="AV100" s="140" t="s">
        <v>711</v>
      </c>
      <c r="AW100" s="145">
        <v>0.13</v>
      </c>
      <c r="AX100" s="446">
        <v>5.39</v>
      </c>
      <c r="AY100" s="144">
        <v>41213</v>
      </c>
      <c r="AZ100" s="140" t="s">
        <v>712</v>
      </c>
      <c r="BA100" s="145">
        <v>0.1235984246750316</v>
      </c>
      <c r="BB100" s="446">
        <v>4.37</v>
      </c>
      <c r="BC100" s="144">
        <v>42521</v>
      </c>
      <c r="BD100" s="145" t="s">
        <v>713</v>
      </c>
      <c r="BE100" s="145">
        <v>0.11</v>
      </c>
      <c r="BF100" s="446">
        <v>4.26</v>
      </c>
      <c r="BG100" s="144">
        <v>42185</v>
      </c>
      <c r="BH100" s="145" t="s">
        <v>714</v>
      </c>
      <c r="BI100" s="145">
        <v>0.1</v>
      </c>
      <c r="BJ100" s="446">
        <v>2.85</v>
      </c>
      <c r="BK100" s="144">
        <v>42766</v>
      </c>
      <c r="BL100" s="146">
        <v>0.99</v>
      </c>
      <c r="BM100" s="147">
        <v>3.4</v>
      </c>
      <c r="BN100" s="137">
        <v>0.02</v>
      </c>
      <c r="BO100" s="137">
        <v>0.14000000000000001</v>
      </c>
      <c r="BP100" s="137">
        <v>0</v>
      </c>
      <c r="BQ100" s="137">
        <v>0.16</v>
      </c>
      <c r="BR100" s="137">
        <v>0.28999999999999998</v>
      </c>
      <c r="BS100" s="137">
        <v>0.36</v>
      </c>
      <c r="BT100" s="137">
        <v>0</v>
      </c>
      <c r="BU100" s="137">
        <v>0.03</v>
      </c>
      <c r="BV100" s="137">
        <v>0</v>
      </c>
      <c r="BW100" s="137">
        <v>0</v>
      </c>
      <c r="BX100" s="137">
        <v>0</v>
      </c>
      <c r="BY100" s="148" t="s">
        <v>92</v>
      </c>
      <c r="BZ100" s="149">
        <v>1.2045833333333333</v>
      </c>
      <c r="CA100" s="150">
        <v>1.2431300000000001</v>
      </c>
      <c r="CB100" s="151"/>
      <c r="CC100" s="151"/>
    </row>
    <row r="101" spans="1:81" s="255" customFormat="1" ht="60" x14ac:dyDescent="0.3">
      <c r="A101" s="78" t="s">
        <v>715</v>
      </c>
      <c r="B101" s="131" t="s">
        <v>344</v>
      </c>
      <c r="C101" s="131" t="s">
        <v>705</v>
      </c>
      <c r="D101" s="131" t="s">
        <v>598</v>
      </c>
      <c r="E101" s="78" t="s">
        <v>716</v>
      </c>
      <c r="F101" s="131" t="s">
        <v>707</v>
      </c>
      <c r="G101" s="78" t="s">
        <v>129</v>
      </c>
      <c r="H101" s="78" t="s">
        <v>104</v>
      </c>
      <c r="I101" s="132">
        <v>1</v>
      </c>
      <c r="J101" s="80" t="s">
        <v>83</v>
      </c>
      <c r="K101" s="80" t="s">
        <v>708</v>
      </c>
      <c r="L101" s="81"/>
      <c r="M101" s="81"/>
      <c r="N101" s="81"/>
      <c r="O101" s="81"/>
      <c r="P101" s="81"/>
      <c r="Q101" s="133">
        <v>1999</v>
      </c>
      <c r="R101" s="134">
        <v>5.9893475051519998</v>
      </c>
      <c r="S101" s="135">
        <v>14.8</v>
      </c>
      <c r="T101" s="134">
        <v>11.916858746879999</v>
      </c>
      <c r="U101" s="134">
        <v>11.916858746879999</v>
      </c>
      <c r="V101" s="134">
        <v>128.27199999999999</v>
      </c>
      <c r="W101" s="136"/>
      <c r="X101" s="137">
        <v>0.2</v>
      </c>
      <c r="Y101" s="138">
        <v>2</v>
      </c>
      <c r="Z101" s="138">
        <v>7</v>
      </c>
      <c r="AA101" s="134">
        <v>1.7024083924114286</v>
      </c>
      <c r="AB101" s="139">
        <v>18.324571428571428</v>
      </c>
      <c r="AC101" s="137">
        <v>0.14299999999999999</v>
      </c>
      <c r="AD101" s="140">
        <v>97</v>
      </c>
      <c r="AE101" s="141">
        <v>38260</v>
      </c>
      <c r="AF101" s="130" t="s">
        <v>85</v>
      </c>
      <c r="AG101" s="320"/>
      <c r="AH101" s="148"/>
      <c r="AI101" s="321">
        <v>40908</v>
      </c>
      <c r="AJ101" s="320"/>
      <c r="AK101" s="148"/>
      <c r="AL101" s="130" t="s">
        <v>717</v>
      </c>
      <c r="AM101" s="324" t="s">
        <v>87</v>
      </c>
      <c r="AN101" s="323">
        <v>7.0000000000000007E-2</v>
      </c>
      <c r="AO101" s="323">
        <v>9.01E-2</v>
      </c>
      <c r="AP101" s="323">
        <v>8.5000000000000006E-2</v>
      </c>
      <c r="AQ101" s="142">
        <v>0.31070145535113181</v>
      </c>
      <c r="AR101" s="140" t="s">
        <v>718</v>
      </c>
      <c r="AS101" s="143">
        <v>0.36899999999999999</v>
      </c>
      <c r="AT101" s="446">
        <v>3.17</v>
      </c>
      <c r="AU101" s="144">
        <v>41243</v>
      </c>
      <c r="AV101" s="140" t="s">
        <v>719</v>
      </c>
      <c r="AW101" s="145">
        <v>0.23588544849275053</v>
      </c>
      <c r="AX101" s="446">
        <v>3.26</v>
      </c>
      <c r="AY101" s="144">
        <v>41333</v>
      </c>
      <c r="AZ101" s="140" t="s">
        <v>720</v>
      </c>
      <c r="BA101" s="145">
        <v>0.15</v>
      </c>
      <c r="BB101" s="446">
        <v>2.0099999999999998</v>
      </c>
      <c r="BC101" s="144">
        <v>41394</v>
      </c>
      <c r="BD101" s="145" t="s">
        <v>721</v>
      </c>
      <c r="BE101" s="145">
        <v>0.11</v>
      </c>
      <c r="BF101" s="446">
        <v>1.32</v>
      </c>
      <c r="BG101" s="144">
        <v>41394</v>
      </c>
      <c r="BH101" s="145" t="s">
        <v>722</v>
      </c>
      <c r="BI101" s="145">
        <v>7.0000000000000007E-2</v>
      </c>
      <c r="BJ101" s="446">
        <v>1.03</v>
      </c>
      <c r="BK101" s="144">
        <v>42613</v>
      </c>
      <c r="BL101" s="146">
        <v>1</v>
      </c>
      <c r="BM101" s="147">
        <v>0.86</v>
      </c>
      <c r="BN101" s="137">
        <v>0</v>
      </c>
      <c r="BO101" s="137">
        <v>0.93</v>
      </c>
      <c r="BP101" s="137">
        <v>0</v>
      </c>
      <c r="BQ101" s="137">
        <v>0</v>
      </c>
      <c r="BR101" s="137">
        <v>0</v>
      </c>
      <c r="BS101" s="137">
        <v>7.0000000000000007E-2</v>
      </c>
      <c r="BT101" s="137">
        <v>0</v>
      </c>
      <c r="BU101" s="137">
        <v>0</v>
      </c>
      <c r="BV101" s="137">
        <v>0</v>
      </c>
      <c r="BW101" s="137">
        <v>0</v>
      </c>
      <c r="BX101" s="137">
        <v>0</v>
      </c>
      <c r="BY101" s="148" t="s">
        <v>92</v>
      </c>
      <c r="BZ101" s="149">
        <v>0.73608914728682162</v>
      </c>
      <c r="CA101" s="150">
        <v>0.75964399999999999</v>
      </c>
      <c r="CB101" s="151"/>
      <c r="CC101" s="151"/>
    </row>
    <row r="102" spans="1:81" s="255" customFormat="1" ht="60" x14ac:dyDescent="0.3">
      <c r="A102" s="78" t="s">
        <v>723</v>
      </c>
      <c r="B102" s="131" t="s">
        <v>344</v>
      </c>
      <c r="C102" s="131" t="s">
        <v>597</v>
      </c>
      <c r="D102" s="131" t="s">
        <v>598</v>
      </c>
      <c r="E102" s="78" t="s">
        <v>724</v>
      </c>
      <c r="F102" s="131" t="s">
        <v>600</v>
      </c>
      <c r="G102" s="78" t="s">
        <v>725</v>
      </c>
      <c r="H102" s="78" t="s">
        <v>104</v>
      </c>
      <c r="I102" s="132">
        <v>1</v>
      </c>
      <c r="J102" s="80" t="s">
        <v>83</v>
      </c>
      <c r="K102" s="80" t="s">
        <v>726</v>
      </c>
      <c r="L102" s="81"/>
      <c r="M102" s="81"/>
      <c r="N102" s="81"/>
      <c r="O102" s="81"/>
      <c r="P102" s="81"/>
      <c r="Q102" s="133">
        <v>2007</v>
      </c>
      <c r="R102" s="134">
        <v>32.374851379199995</v>
      </c>
      <c r="S102" s="135">
        <v>80</v>
      </c>
      <c r="T102" s="134">
        <v>156.68933823360001</v>
      </c>
      <c r="U102" s="134">
        <v>156.68933823360001</v>
      </c>
      <c r="V102" s="134">
        <v>1686.59</v>
      </c>
      <c r="W102" s="136"/>
      <c r="X102" s="137">
        <v>0.5</v>
      </c>
      <c r="Y102" s="138">
        <v>1</v>
      </c>
      <c r="Z102" s="138">
        <v>1</v>
      </c>
      <c r="AA102" s="134">
        <v>156.68933823360001</v>
      </c>
      <c r="AB102" s="139">
        <v>1686.59</v>
      </c>
      <c r="AC102" s="137">
        <v>0</v>
      </c>
      <c r="AD102" s="140">
        <v>300</v>
      </c>
      <c r="AE102" s="141">
        <v>39464</v>
      </c>
      <c r="AF102" s="130" t="s">
        <v>85</v>
      </c>
      <c r="AG102" s="320"/>
      <c r="AH102" s="148"/>
      <c r="AI102" s="321">
        <v>40543</v>
      </c>
      <c r="AJ102" s="320"/>
      <c r="AK102" s="148" t="s">
        <v>83</v>
      </c>
      <c r="AL102" s="130" t="s">
        <v>612</v>
      </c>
      <c r="AM102" s="324" t="s">
        <v>628</v>
      </c>
      <c r="AN102" s="323">
        <v>5.5E-2</v>
      </c>
      <c r="AO102" s="323">
        <v>7.5399999999999995E-2</v>
      </c>
      <c r="AP102" s="323">
        <v>7.7499999999999999E-2</v>
      </c>
      <c r="AQ102" s="142">
        <v>0.38012240666929314</v>
      </c>
      <c r="AR102" s="140" t="s">
        <v>727</v>
      </c>
      <c r="AS102" s="143">
        <v>0.98</v>
      </c>
      <c r="AT102" s="446">
        <v>156.69</v>
      </c>
      <c r="AU102" s="144">
        <v>43131</v>
      </c>
      <c r="AV102" s="140" t="s">
        <v>728</v>
      </c>
      <c r="AW102" s="145">
        <v>0.02</v>
      </c>
      <c r="AX102" s="446">
        <v>0</v>
      </c>
      <c r="AY102" s="144">
        <v>48044</v>
      </c>
      <c r="AZ102" s="140"/>
      <c r="BA102" s="145"/>
      <c r="BB102" s="446"/>
      <c r="BC102" s="144"/>
      <c r="BD102" s="145"/>
      <c r="BE102" s="145"/>
      <c r="BF102" s="446"/>
      <c r="BG102" s="144"/>
      <c r="BH102" s="145"/>
      <c r="BI102" s="145"/>
      <c r="BJ102" s="446"/>
      <c r="BK102" s="144"/>
      <c r="BL102" s="146">
        <v>1</v>
      </c>
      <c r="BM102" s="147">
        <v>5.92</v>
      </c>
      <c r="BN102" s="137">
        <v>0</v>
      </c>
      <c r="BO102" s="137">
        <v>0</v>
      </c>
      <c r="BP102" s="137">
        <v>0</v>
      </c>
      <c r="BQ102" s="137">
        <v>0</v>
      </c>
      <c r="BR102" s="137">
        <v>0</v>
      </c>
      <c r="BS102" s="137">
        <v>0</v>
      </c>
      <c r="BT102" s="137">
        <v>0.98</v>
      </c>
      <c r="BU102" s="137">
        <v>0</v>
      </c>
      <c r="BV102" s="137">
        <v>0</v>
      </c>
      <c r="BW102" s="137">
        <v>0</v>
      </c>
      <c r="BX102" s="137">
        <v>0.02</v>
      </c>
      <c r="BY102" s="148" t="s">
        <v>729</v>
      </c>
      <c r="BZ102" s="149">
        <v>8.6802751937984493</v>
      </c>
      <c r="CA102" s="150">
        <v>8.9580439999999992</v>
      </c>
      <c r="CB102" s="151"/>
      <c r="CC102" s="151"/>
    </row>
    <row r="103" spans="1:81" s="255" customFormat="1" ht="60" x14ac:dyDescent="0.3">
      <c r="A103" s="78" t="s">
        <v>730</v>
      </c>
      <c r="B103" s="131" t="s">
        <v>344</v>
      </c>
      <c r="C103" s="131" t="s">
        <v>705</v>
      </c>
      <c r="D103" s="131" t="s">
        <v>598</v>
      </c>
      <c r="E103" s="78" t="s">
        <v>731</v>
      </c>
      <c r="F103" s="131" t="s">
        <v>707</v>
      </c>
      <c r="G103" s="78" t="s">
        <v>347</v>
      </c>
      <c r="H103" s="78" t="s">
        <v>104</v>
      </c>
      <c r="I103" s="132">
        <v>1</v>
      </c>
      <c r="J103" s="80" t="s">
        <v>83</v>
      </c>
      <c r="K103" s="80" t="s">
        <v>732</v>
      </c>
      <c r="L103" s="81"/>
      <c r="M103" s="81"/>
      <c r="N103" s="81"/>
      <c r="O103" s="81" t="s">
        <v>733</v>
      </c>
      <c r="P103" s="81"/>
      <c r="Q103" s="133">
        <v>2009</v>
      </c>
      <c r="R103" s="134">
        <v>22.561224554879999</v>
      </c>
      <c r="S103" s="135">
        <v>55.75</v>
      </c>
      <c r="T103" s="134">
        <v>82.832350464000001</v>
      </c>
      <c r="U103" s="134">
        <v>82.832350464000001</v>
      </c>
      <c r="V103" s="134">
        <v>891.6</v>
      </c>
      <c r="W103" s="136"/>
      <c r="X103" s="137">
        <v>0.4</v>
      </c>
      <c r="Y103" s="138">
        <v>1</v>
      </c>
      <c r="Z103" s="138">
        <v>1</v>
      </c>
      <c r="AA103" s="134">
        <v>82.832350464000001</v>
      </c>
      <c r="AB103" s="139">
        <v>891.6</v>
      </c>
      <c r="AC103" s="137">
        <v>0</v>
      </c>
      <c r="AD103" s="140">
        <v>103</v>
      </c>
      <c r="AE103" s="141">
        <v>40092</v>
      </c>
      <c r="AF103" s="130" t="s">
        <v>85</v>
      </c>
      <c r="AG103" s="320"/>
      <c r="AH103" s="148"/>
      <c r="AI103" s="321">
        <v>40543</v>
      </c>
      <c r="AJ103" s="320"/>
      <c r="AK103" s="148" t="s">
        <v>83</v>
      </c>
      <c r="AL103" s="130" t="s">
        <v>734</v>
      </c>
      <c r="AM103" s="324" t="s">
        <v>87</v>
      </c>
      <c r="AN103" s="323">
        <v>7.0000000000000007E-2</v>
      </c>
      <c r="AO103" s="323">
        <v>7.8799999999999995E-2</v>
      </c>
      <c r="AP103" s="323">
        <v>8.7499999999999994E-2</v>
      </c>
      <c r="AQ103" s="142">
        <v>0.11086844505147442</v>
      </c>
      <c r="AR103" s="140" t="s">
        <v>727</v>
      </c>
      <c r="AS103" s="143">
        <v>1</v>
      </c>
      <c r="AT103" s="446">
        <v>82.83</v>
      </c>
      <c r="AU103" s="144">
        <v>43769</v>
      </c>
      <c r="AV103" s="140"/>
      <c r="AW103" s="145"/>
      <c r="AX103" s="446"/>
      <c r="AY103" s="144"/>
      <c r="AZ103" s="140"/>
      <c r="BA103" s="145"/>
      <c r="BB103" s="446"/>
      <c r="BC103" s="144"/>
      <c r="BD103" s="145"/>
      <c r="BE103" s="145"/>
      <c r="BF103" s="446"/>
      <c r="BG103" s="144"/>
      <c r="BH103" s="145"/>
      <c r="BI103" s="145"/>
      <c r="BJ103" s="446"/>
      <c r="BK103" s="144"/>
      <c r="BL103" s="146">
        <v>1</v>
      </c>
      <c r="BM103" s="147">
        <v>7.33</v>
      </c>
      <c r="BN103" s="137">
        <v>0</v>
      </c>
      <c r="BO103" s="137">
        <v>0</v>
      </c>
      <c r="BP103" s="137">
        <v>0</v>
      </c>
      <c r="BQ103" s="137">
        <v>0</v>
      </c>
      <c r="BR103" s="137">
        <v>0</v>
      </c>
      <c r="BS103" s="137">
        <v>0</v>
      </c>
      <c r="BT103" s="137">
        <v>0</v>
      </c>
      <c r="BU103" s="137">
        <v>0</v>
      </c>
      <c r="BV103" s="137">
        <v>1</v>
      </c>
      <c r="BW103" s="137">
        <v>0</v>
      </c>
      <c r="BX103" s="137">
        <v>0</v>
      </c>
      <c r="BY103" s="148" t="s">
        <v>729</v>
      </c>
      <c r="BZ103" s="149">
        <v>4.2653856589147283</v>
      </c>
      <c r="CA103" s="150">
        <v>4.401878</v>
      </c>
      <c r="CB103" s="151"/>
      <c r="CC103" s="151"/>
    </row>
    <row r="104" spans="1:81" s="255" customFormat="1" ht="30" x14ac:dyDescent="0.3">
      <c r="A104" s="78" t="s">
        <v>735</v>
      </c>
      <c r="B104" s="131" t="s">
        <v>344</v>
      </c>
      <c r="C104" s="131" t="s">
        <v>736</v>
      </c>
      <c r="D104" s="131" t="s">
        <v>598</v>
      </c>
      <c r="E104" s="78" t="s">
        <v>737</v>
      </c>
      <c r="F104" s="131" t="s">
        <v>738</v>
      </c>
      <c r="G104" s="78" t="s">
        <v>140</v>
      </c>
      <c r="H104" s="78" t="s">
        <v>104</v>
      </c>
      <c r="I104" s="132">
        <v>1</v>
      </c>
      <c r="J104" s="80" t="s">
        <v>83</v>
      </c>
      <c r="K104" s="80" t="s">
        <v>83</v>
      </c>
      <c r="L104" s="81"/>
      <c r="M104" s="81"/>
      <c r="N104" s="81"/>
      <c r="O104" s="81"/>
      <c r="P104" s="81"/>
      <c r="Q104" s="133" t="s">
        <v>83</v>
      </c>
      <c r="R104" s="134">
        <v>10.359952441343999</v>
      </c>
      <c r="S104" s="135">
        <v>25.6</v>
      </c>
      <c r="T104" s="134"/>
      <c r="U104" s="134"/>
      <c r="V104" s="134"/>
      <c r="W104" s="136"/>
      <c r="X104" s="137"/>
      <c r="Y104" s="138"/>
      <c r="Z104" s="138"/>
      <c r="AA104" s="134"/>
      <c r="AB104" s="139"/>
      <c r="AC104" s="137"/>
      <c r="AD104" s="140"/>
      <c r="AE104" s="141">
        <v>38883</v>
      </c>
      <c r="AF104" s="130" t="s">
        <v>142</v>
      </c>
      <c r="AG104" s="320"/>
      <c r="AH104" s="148"/>
      <c r="AI104" s="321">
        <v>40359</v>
      </c>
      <c r="AJ104" s="320"/>
      <c r="AK104" s="148" t="s">
        <v>83</v>
      </c>
      <c r="AL104" s="130" t="s">
        <v>739</v>
      </c>
      <c r="AM104" s="324" t="s">
        <v>87</v>
      </c>
      <c r="AN104" s="323"/>
      <c r="AO104" s="323"/>
      <c r="AP104" s="323"/>
      <c r="AQ104" s="142"/>
      <c r="AR104" s="140"/>
      <c r="AS104" s="143"/>
      <c r="AT104" s="446"/>
      <c r="AU104" s="144"/>
      <c r="AV104" s="140"/>
      <c r="AW104" s="145"/>
      <c r="AX104" s="446"/>
      <c r="AY104" s="144"/>
      <c r="AZ104" s="140"/>
      <c r="BA104" s="145"/>
      <c r="BB104" s="446"/>
      <c r="BC104" s="144"/>
      <c r="BD104" s="145"/>
      <c r="BE104" s="145"/>
      <c r="BF104" s="446"/>
      <c r="BG104" s="144"/>
      <c r="BH104" s="145"/>
      <c r="BI104" s="145"/>
      <c r="BJ104" s="446"/>
      <c r="BK104" s="144"/>
      <c r="BL104" s="146"/>
      <c r="BM104" s="147"/>
      <c r="BN104" s="137"/>
      <c r="BO104" s="137"/>
      <c r="BP104" s="137"/>
      <c r="BQ104" s="137"/>
      <c r="BR104" s="137"/>
      <c r="BS104" s="137"/>
      <c r="BT104" s="137"/>
      <c r="BU104" s="137"/>
      <c r="BV104" s="137"/>
      <c r="BW104" s="137"/>
      <c r="BX104" s="137"/>
      <c r="BY104" s="148" t="s">
        <v>92</v>
      </c>
      <c r="BZ104" s="149">
        <v>0</v>
      </c>
      <c r="CA104" s="150">
        <v>0</v>
      </c>
      <c r="CB104" s="151"/>
      <c r="CC104" s="151"/>
    </row>
    <row r="105" spans="1:81" s="255" customFormat="1" ht="30" x14ac:dyDescent="0.3">
      <c r="A105" s="78" t="s">
        <v>740</v>
      </c>
      <c r="B105" s="131" t="s">
        <v>344</v>
      </c>
      <c r="C105" s="131" t="s">
        <v>736</v>
      </c>
      <c r="D105" s="131" t="s">
        <v>598</v>
      </c>
      <c r="E105" s="152" t="s">
        <v>741</v>
      </c>
      <c r="F105" s="131" t="s">
        <v>738</v>
      </c>
      <c r="G105" s="131" t="s">
        <v>140</v>
      </c>
      <c r="H105" s="131" t="s">
        <v>104</v>
      </c>
      <c r="I105" s="132">
        <v>1</v>
      </c>
      <c r="J105" s="131" t="s">
        <v>83</v>
      </c>
      <c r="K105" s="131" t="s">
        <v>83</v>
      </c>
      <c r="L105" s="133"/>
      <c r="M105" s="133"/>
      <c r="N105" s="133"/>
      <c r="O105" s="133"/>
      <c r="P105" s="133"/>
      <c r="Q105" s="133" t="s">
        <v>83</v>
      </c>
      <c r="R105" s="139">
        <v>5.4632561702399993</v>
      </c>
      <c r="S105" s="133">
        <v>13.5</v>
      </c>
      <c r="T105" s="133"/>
      <c r="U105" s="134"/>
      <c r="V105" s="133"/>
      <c r="W105" s="136"/>
      <c r="X105" s="133"/>
      <c r="Y105" s="133"/>
      <c r="Z105" s="133"/>
      <c r="AA105" s="133"/>
      <c r="AB105" s="133"/>
      <c r="AC105" s="133"/>
      <c r="AD105" s="136"/>
      <c r="AE105" s="141">
        <v>38883</v>
      </c>
      <c r="AF105" s="130" t="s">
        <v>142</v>
      </c>
      <c r="AG105" s="320"/>
      <c r="AH105" s="133"/>
      <c r="AI105" s="321">
        <v>40359</v>
      </c>
      <c r="AJ105" s="320"/>
      <c r="AK105" s="133" t="s">
        <v>83</v>
      </c>
      <c r="AL105" s="133" t="s">
        <v>739</v>
      </c>
      <c r="AM105" s="133" t="s">
        <v>87</v>
      </c>
      <c r="AN105" s="323"/>
      <c r="AO105" s="323"/>
      <c r="AP105" s="323"/>
      <c r="AQ105" s="142"/>
      <c r="AR105" s="136"/>
      <c r="AS105" s="143"/>
      <c r="AT105" s="446"/>
      <c r="AU105" s="144"/>
      <c r="AV105" s="136"/>
      <c r="AW105" s="145"/>
      <c r="AX105" s="446"/>
      <c r="AY105" s="144"/>
      <c r="AZ105" s="146"/>
      <c r="BA105" s="145"/>
      <c r="BB105" s="446"/>
      <c r="BC105" s="144"/>
      <c r="BD105" s="145"/>
      <c r="BE105" s="145"/>
      <c r="BF105" s="446"/>
      <c r="BG105" s="144"/>
      <c r="BH105" s="145"/>
      <c r="BI105" s="145"/>
      <c r="BJ105" s="446"/>
      <c r="BK105" s="144"/>
      <c r="BL105" s="146"/>
      <c r="BM105" s="147"/>
      <c r="BN105" s="137"/>
      <c r="BO105" s="137"/>
      <c r="BP105" s="137"/>
      <c r="BQ105" s="137"/>
      <c r="BR105" s="137"/>
      <c r="BS105" s="137"/>
      <c r="BT105" s="137"/>
      <c r="BU105" s="137"/>
      <c r="BV105" s="137"/>
      <c r="BW105" s="137"/>
      <c r="BX105" s="137"/>
      <c r="BY105" s="133" t="s">
        <v>92</v>
      </c>
      <c r="BZ105" s="149">
        <v>0</v>
      </c>
      <c r="CA105" s="150">
        <v>0</v>
      </c>
      <c r="CB105" s="133"/>
      <c r="CC105" s="133"/>
    </row>
    <row r="106" spans="1:81" s="255" customFormat="1" ht="30" x14ac:dyDescent="0.3">
      <c r="A106" s="78" t="s">
        <v>742</v>
      </c>
      <c r="B106" s="131" t="s">
        <v>344</v>
      </c>
      <c r="C106" s="131" t="s">
        <v>736</v>
      </c>
      <c r="D106" s="131" t="s">
        <v>598</v>
      </c>
      <c r="E106" s="78" t="s">
        <v>743</v>
      </c>
      <c r="F106" s="131" t="s">
        <v>744</v>
      </c>
      <c r="G106" s="78" t="s">
        <v>140</v>
      </c>
      <c r="H106" s="78" t="s">
        <v>104</v>
      </c>
      <c r="I106" s="132">
        <v>1</v>
      </c>
      <c r="J106" s="80"/>
      <c r="K106" s="80" t="s">
        <v>83</v>
      </c>
      <c r="L106" s="81"/>
      <c r="M106" s="81"/>
      <c r="N106" s="81"/>
      <c r="O106" s="81"/>
      <c r="P106" s="81"/>
      <c r="Q106" s="133" t="s">
        <v>83</v>
      </c>
      <c r="R106" s="134">
        <v>2.3471767249919999</v>
      </c>
      <c r="S106" s="135">
        <v>5.8</v>
      </c>
      <c r="T106" s="134"/>
      <c r="U106" s="134"/>
      <c r="V106" s="134"/>
      <c r="W106" s="136"/>
      <c r="X106" s="137"/>
      <c r="Y106" s="138"/>
      <c r="Z106" s="138"/>
      <c r="AA106" s="134"/>
      <c r="AB106" s="139"/>
      <c r="AC106" s="137" t="s">
        <v>83</v>
      </c>
      <c r="AD106" s="140"/>
      <c r="AE106" s="141">
        <v>39264</v>
      </c>
      <c r="AF106" s="130" t="s">
        <v>142</v>
      </c>
      <c r="AG106" s="320"/>
      <c r="AH106" s="148"/>
      <c r="AI106" s="321">
        <v>40359</v>
      </c>
      <c r="AJ106" s="320"/>
      <c r="AK106" s="148" t="s">
        <v>83</v>
      </c>
      <c r="AL106" s="130" t="s">
        <v>632</v>
      </c>
      <c r="AM106" s="324" t="s">
        <v>87</v>
      </c>
      <c r="AN106" s="323"/>
      <c r="AO106" s="323"/>
      <c r="AP106" s="323"/>
      <c r="AQ106" s="142"/>
      <c r="AR106" s="140"/>
      <c r="AS106" s="143"/>
      <c r="AT106" s="446"/>
      <c r="AU106" s="144"/>
      <c r="AV106" s="140"/>
      <c r="AW106" s="145"/>
      <c r="AX106" s="446"/>
      <c r="AY106" s="144"/>
      <c r="AZ106" s="140"/>
      <c r="BA106" s="145"/>
      <c r="BB106" s="446"/>
      <c r="BC106" s="144"/>
      <c r="BD106" s="145"/>
      <c r="BE106" s="145"/>
      <c r="BF106" s="446"/>
      <c r="BG106" s="144"/>
      <c r="BH106" s="145"/>
      <c r="BI106" s="145"/>
      <c r="BJ106" s="446"/>
      <c r="BK106" s="144"/>
      <c r="BL106" s="146"/>
      <c r="BM106" s="147"/>
      <c r="BN106" s="137"/>
      <c r="BO106" s="137"/>
      <c r="BP106" s="137"/>
      <c r="BQ106" s="137"/>
      <c r="BR106" s="137"/>
      <c r="BS106" s="137"/>
      <c r="BT106" s="137"/>
      <c r="BU106" s="137"/>
      <c r="BV106" s="137"/>
      <c r="BW106" s="137"/>
      <c r="BX106" s="137"/>
      <c r="BY106" s="148" t="s">
        <v>92</v>
      </c>
      <c r="BZ106" s="149">
        <v>-8.4484496124030998E-4</v>
      </c>
      <c r="CA106" s="150">
        <v>-8.718799999999999E-4</v>
      </c>
      <c r="CB106" s="151"/>
      <c r="CC106" s="151"/>
    </row>
    <row r="107" spans="1:81" s="284" customFormat="1" ht="15.75" x14ac:dyDescent="0.3">
      <c r="A107" s="291" t="s">
        <v>745</v>
      </c>
      <c r="B107" s="292" t="s">
        <v>344</v>
      </c>
      <c r="C107" s="292" t="s">
        <v>746</v>
      </c>
      <c r="D107" s="292" t="s">
        <v>598</v>
      </c>
      <c r="E107" s="291" t="s">
        <v>747</v>
      </c>
      <c r="F107" s="292"/>
      <c r="G107" s="291"/>
      <c r="H107" s="291"/>
      <c r="I107" s="293"/>
      <c r="J107" s="294"/>
      <c r="K107" s="294"/>
      <c r="L107" s="295"/>
      <c r="M107" s="295"/>
      <c r="N107" s="295"/>
      <c r="O107" s="295"/>
      <c r="P107" s="295"/>
      <c r="Q107" s="296"/>
      <c r="R107" s="297"/>
      <c r="S107" s="298"/>
      <c r="T107" s="297"/>
      <c r="U107" s="297"/>
      <c r="V107" s="297"/>
      <c r="W107" s="299"/>
      <c r="X107" s="300"/>
      <c r="Y107" s="301"/>
      <c r="Z107" s="301"/>
      <c r="AA107" s="297"/>
      <c r="AB107" s="302"/>
      <c r="AC107" s="300"/>
      <c r="AD107" s="303"/>
      <c r="AE107" s="304"/>
      <c r="AF107" s="305"/>
      <c r="AG107" s="306"/>
      <c r="AH107" s="307"/>
      <c r="AI107" s="308"/>
      <c r="AJ107" s="306"/>
      <c r="AK107" s="307"/>
      <c r="AL107" s="305"/>
      <c r="AM107" s="309"/>
      <c r="AN107" s="310"/>
      <c r="AO107" s="310"/>
      <c r="AP107" s="310"/>
      <c r="AQ107" s="311"/>
      <c r="AR107" s="303"/>
      <c r="AS107" s="312"/>
      <c r="AT107" s="447"/>
      <c r="AU107" s="313"/>
      <c r="AV107" s="303"/>
      <c r="AW107" s="314"/>
      <c r="AX107" s="447"/>
      <c r="AY107" s="313"/>
      <c r="AZ107" s="303"/>
      <c r="BA107" s="314"/>
      <c r="BB107" s="447"/>
      <c r="BC107" s="313"/>
      <c r="BD107" s="314"/>
      <c r="BE107" s="314"/>
      <c r="BF107" s="447"/>
      <c r="BG107" s="313"/>
      <c r="BH107" s="314"/>
      <c r="BI107" s="314"/>
      <c r="BJ107" s="447"/>
      <c r="BK107" s="313"/>
      <c r="BL107" s="315"/>
      <c r="BM107" s="316"/>
      <c r="BN107" s="300"/>
      <c r="BO107" s="300"/>
      <c r="BP107" s="300"/>
      <c r="BQ107" s="300"/>
      <c r="BR107" s="300"/>
      <c r="BS107" s="300"/>
      <c r="BT107" s="300"/>
      <c r="BU107" s="300"/>
      <c r="BV107" s="300"/>
      <c r="BW107" s="300"/>
      <c r="BX107" s="300"/>
      <c r="BY107" s="307"/>
      <c r="BZ107" s="317">
        <v>0.64535368217054256</v>
      </c>
      <c r="CA107" s="318">
        <v>0.66600499999999996</v>
      </c>
      <c r="CB107" s="319"/>
      <c r="CC107" s="319"/>
    </row>
    <row r="108" spans="1:81" s="284" customFormat="1" ht="15.75" x14ac:dyDescent="0.3">
      <c r="A108" s="291" t="s">
        <v>748</v>
      </c>
      <c r="B108" s="292" t="s">
        <v>344</v>
      </c>
      <c r="C108" s="292" t="s">
        <v>749</v>
      </c>
      <c r="D108" s="292" t="s">
        <v>598</v>
      </c>
      <c r="E108" s="291" t="s">
        <v>750</v>
      </c>
      <c r="F108" s="292"/>
      <c r="G108" s="291"/>
      <c r="H108" s="291"/>
      <c r="I108" s="293"/>
      <c r="J108" s="294"/>
      <c r="K108" s="294"/>
      <c r="L108" s="295"/>
      <c r="M108" s="295"/>
      <c r="N108" s="295"/>
      <c r="O108" s="295"/>
      <c r="P108" s="295"/>
      <c r="Q108" s="296"/>
      <c r="R108" s="297"/>
      <c r="S108" s="298"/>
      <c r="T108" s="297"/>
      <c r="U108" s="297"/>
      <c r="V108" s="297"/>
      <c r="W108" s="299"/>
      <c r="X108" s="300"/>
      <c r="Y108" s="301"/>
      <c r="Z108" s="301"/>
      <c r="AA108" s="297"/>
      <c r="AB108" s="302"/>
      <c r="AC108" s="300"/>
      <c r="AD108" s="303"/>
      <c r="AE108" s="304"/>
      <c r="AF108" s="305"/>
      <c r="AG108" s="306"/>
      <c r="AH108" s="307"/>
      <c r="AI108" s="308"/>
      <c r="AJ108" s="306"/>
      <c r="AK108" s="307"/>
      <c r="AL108" s="305"/>
      <c r="AM108" s="309"/>
      <c r="AN108" s="310"/>
      <c r="AO108" s="310"/>
      <c r="AP108" s="310"/>
      <c r="AQ108" s="311"/>
      <c r="AR108" s="303"/>
      <c r="AS108" s="312"/>
      <c r="AT108" s="447"/>
      <c r="AU108" s="313"/>
      <c r="AV108" s="303"/>
      <c r="AW108" s="314"/>
      <c r="AX108" s="447"/>
      <c r="AY108" s="313"/>
      <c r="AZ108" s="303"/>
      <c r="BA108" s="314"/>
      <c r="BB108" s="447"/>
      <c r="BC108" s="313"/>
      <c r="BD108" s="314"/>
      <c r="BE108" s="314"/>
      <c r="BF108" s="447"/>
      <c r="BG108" s="313"/>
      <c r="BH108" s="314"/>
      <c r="BI108" s="314"/>
      <c r="BJ108" s="447"/>
      <c r="BK108" s="313"/>
      <c r="BL108" s="315"/>
      <c r="BM108" s="316"/>
      <c r="BN108" s="300"/>
      <c r="BO108" s="300"/>
      <c r="BP108" s="300"/>
      <c r="BQ108" s="300"/>
      <c r="BR108" s="300"/>
      <c r="BS108" s="300"/>
      <c r="BT108" s="300"/>
      <c r="BU108" s="300"/>
      <c r="BV108" s="300"/>
      <c r="BW108" s="300"/>
      <c r="BX108" s="300"/>
      <c r="BY108" s="307"/>
      <c r="BZ108" s="317">
        <v>-5.0620155038759692E-3</v>
      </c>
      <c r="CA108" s="318">
        <v>-5.2240000000000003E-3</v>
      </c>
      <c r="CB108" s="319"/>
      <c r="CC108" s="319"/>
    </row>
    <row r="109" spans="1:81" s="284" customFormat="1" ht="15.75" x14ac:dyDescent="0.3">
      <c r="A109" s="291" t="s">
        <v>751</v>
      </c>
      <c r="B109" s="292" t="s">
        <v>344</v>
      </c>
      <c r="C109" s="292" t="s">
        <v>752</v>
      </c>
      <c r="D109" s="292" t="s">
        <v>598</v>
      </c>
      <c r="E109" s="291" t="s">
        <v>753</v>
      </c>
      <c r="F109" s="292"/>
      <c r="G109" s="291"/>
      <c r="H109" s="291"/>
      <c r="I109" s="293"/>
      <c r="J109" s="294"/>
      <c r="K109" s="294"/>
      <c r="L109" s="295"/>
      <c r="M109" s="295"/>
      <c r="N109" s="295"/>
      <c r="O109" s="295"/>
      <c r="P109" s="295"/>
      <c r="Q109" s="296"/>
      <c r="R109" s="297"/>
      <c r="S109" s="298"/>
      <c r="T109" s="297"/>
      <c r="U109" s="297"/>
      <c r="V109" s="297"/>
      <c r="W109" s="299"/>
      <c r="X109" s="300"/>
      <c r="Y109" s="301"/>
      <c r="Z109" s="301"/>
      <c r="AA109" s="297"/>
      <c r="AB109" s="302"/>
      <c r="AC109" s="300"/>
      <c r="AD109" s="303"/>
      <c r="AE109" s="304"/>
      <c r="AF109" s="305"/>
      <c r="AG109" s="306"/>
      <c r="AH109" s="307"/>
      <c r="AI109" s="308"/>
      <c r="AJ109" s="306"/>
      <c r="AK109" s="307"/>
      <c r="AL109" s="305"/>
      <c r="AM109" s="309"/>
      <c r="AN109" s="310"/>
      <c r="AO109" s="310"/>
      <c r="AP109" s="310"/>
      <c r="AQ109" s="311"/>
      <c r="AR109" s="303"/>
      <c r="AS109" s="312"/>
      <c r="AT109" s="447"/>
      <c r="AU109" s="313"/>
      <c r="AV109" s="303"/>
      <c r="AW109" s="314"/>
      <c r="AX109" s="447"/>
      <c r="AY109" s="313"/>
      <c r="AZ109" s="303"/>
      <c r="BA109" s="314"/>
      <c r="BB109" s="447"/>
      <c r="BC109" s="313"/>
      <c r="BD109" s="314"/>
      <c r="BE109" s="314"/>
      <c r="BF109" s="447"/>
      <c r="BG109" s="313"/>
      <c r="BH109" s="314"/>
      <c r="BI109" s="314"/>
      <c r="BJ109" s="447"/>
      <c r="BK109" s="313"/>
      <c r="BL109" s="315"/>
      <c r="BM109" s="316"/>
      <c r="BN109" s="300"/>
      <c r="BO109" s="300"/>
      <c r="BP109" s="300"/>
      <c r="BQ109" s="300"/>
      <c r="BR109" s="300"/>
      <c r="BS109" s="300"/>
      <c r="BT109" s="300"/>
      <c r="BU109" s="300"/>
      <c r="BV109" s="300"/>
      <c r="BW109" s="300"/>
      <c r="BX109" s="300"/>
      <c r="BY109" s="307"/>
      <c r="BZ109" s="317">
        <v>8.9768410852713171E-2</v>
      </c>
      <c r="CA109" s="318">
        <v>9.2641000000000001E-2</v>
      </c>
      <c r="CB109" s="319"/>
      <c r="CC109" s="319"/>
    </row>
    <row r="110" spans="1:81" s="284" customFormat="1" ht="15.75" x14ac:dyDescent="0.3">
      <c r="A110" s="291" t="s">
        <v>754</v>
      </c>
      <c r="B110" s="292" t="s">
        <v>344</v>
      </c>
      <c r="C110" s="292" t="s">
        <v>752</v>
      </c>
      <c r="D110" s="292" t="s">
        <v>598</v>
      </c>
      <c r="E110" s="291" t="s">
        <v>755</v>
      </c>
      <c r="F110" s="292"/>
      <c r="G110" s="291"/>
      <c r="H110" s="291"/>
      <c r="I110" s="293"/>
      <c r="J110" s="294"/>
      <c r="K110" s="294"/>
      <c r="L110" s="295"/>
      <c r="M110" s="295"/>
      <c r="N110" s="295"/>
      <c r="O110" s="295"/>
      <c r="P110" s="295"/>
      <c r="Q110" s="296"/>
      <c r="R110" s="297"/>
      <c r="S110" s="298"/>
      <c r="T110" s="297"/>
      <c r="U110" s="297"/>
      <c r="V110" s="297"/>
      <c r="W110" s="299"/>
      <c r="X110" s="300"/>
      <c r="Y110" s="301"/>
      <c r="Z110" s="301"/>
      <c r="AA110" s="297"/>
      <c r="AB110" s="302"/>
      <c r="AC110" s="300"/>
      <c r="AD110" s="303"/>
      <c r="AE110" s="304"/>
      <c r="AF110" s="305"/>
      <c r="AG110" s="306"/>
      <c r="AH110" s="307"/>
      <c r="AI110" s="308"/>
      <c r="AJ110" s="306"/>
      <c r="AK110" s="307"/>
      <c r="AL110" s="305"/>
      <c r="AM110" s="309"/>
      <c r="AN110" s="310"/>
      <c r="AO110" s="310"/>
      <c r="AP110" s="310"/>
      <c r="AQ110" s="311"/>
      <c r="AR110" s="303"/>
      <c r="AS110" s="312"/>
      <c r="AT110" s="447"/>
      <c r="AU110" s="313"/>
      <c r="AV110" s="303"/>
      <c r="AW110" s="314"/>
      <c r="AX110" s="447"/>
      <c r="AY110" s="313"/>
      <c r="AZ110" s="303"/>
      <c r="BA110" s="314"/>
      <c r="BB110" s="447"/>
      <c r="BC110" s="313"/>
      <c r="BD110" s="314"/>
      <c r="BE110" s="314"/>
      <c r="BF110" s="447"/>
      <c r="BG110" s="313"/>
      <c r="BH110" s="314"/>
      <c r="BI110" s="314"/>
      <c r="BJ110" s="447"/>
      <c r="BK110" s="313"/>
      <c r="BL110" s="315"/>
      <c r="BM110" s="316"/>
      <c r="BN110" s="300"/>
      <c r="BO110" s="300"/>
      <c r="BP110" s="300"/>
      <c r="BQ110" s="300"/>
      <c r="BR110" s="300"/>
      <c r="BS110" s="300"/>
      <c r="BT110" s="300"/>
      <c r="BU110" s="300"/>
      <c r="BV110" s="300"/>
      <c r="BW110" s="300"/>
      <c r="BX110" s="300"/>
      <c r="BY110" s="307"/>
      <c r="BZ110" s="317">
        <v>-3.5794573643410849E-3</v>
      </c>
      <c r="CA110" s="318">
        <v>-3.6939999999999998E-3</v>
      </c>
      <c r="CB110" s="319"/>
      <c r="CC110" s="319"/>
    </row>
    <row r="111" spans="1:81" s="284" customFormat="1" ht="15.75" x14ac:dyDescent="0.3">
      <c r="A111" s="291" t="s">
        <v>756</v>
      </c>
      <c r="B111" s="292" t="s">
        <v>344</v>
      </c>
      <c r="C111" s="292" t="s">
        <v>736</v>
      </c>
      <c r="D111" s="292" t="s">
        <v>598</v>
      </c>
      <c r="E111" s="291" t="s">
        <v>757</v>
      </c>
      <c r="F111" s="292"/>
      <c r="G111" s="291"/>
      <c r="H111" s="291"/>
      <c r="I111" s="293"/>
      <c r="J111" s="294"/>
      <c r="K111" s="294"/>
      <c r="L111" s="295"/>
      <c r="M111" s="295"/>
      <c r="N111" s="295"/>
      <c r="O111" s="295"/>
      <c r="P111" s="295"/>
      <c r="Q111" s="296"/>
      <c r="R111" s="297"/>
      <c r="S111" s="298"/>
      <c r="T111" s="297"/>
      <c r="U111" s="297"/>
      <c r="V111" s="297"/>
      <c r="W111" s="299"/>
      <c r="X111" s="300"/>
      <c r="Y111" s="301"/>
      <c r="Z111" s="301"/>
      <c r="AA111" s="297"/>
      <c r="AB111" s="302"/>
      <c r="AC111" s="300"/>
      <c r="AD111" s="303"/>
      <c r="AE111" s="304"/>
      <c r="AF111" s="305"/>
      <c r="AG111" s="306"/>
      <c r="AH111" s="307"/>
      <c r="AI111" s="308"/>
      <c r="AJ111" s="306"/>
      <c r="AK111" s="307"/>
      <c r="AL111" s="305"/>
      <c r="AM111" s="309"/>
      <c r="AN111" s="310"/>
      <c r="AO111" s="310"/>
      <c r="AP111" s="310"/>
      <c r="AQ111" s="311"/>
      <c r="AR111" s="303"/>
      <c r="AS111" s="312"/>
      <c r="AT111" s="447"/>
      <c r="AU111" s="313"/>
      <c r="AV111" s="303"/>
      <c r="AW111" s="314"/>
      <c r="AX111" s="447"/>
      <c r="AY111" s="313"/>
      <c r="AZ111" s="303"/>
      <c r="BA111" s="314"/>
      <c r="BB111" s="447"/>
      <c r="BC111" s="313"/>
      <c r="BD111" s="314"/>
      <c r="BE111" s="314"/>
      <c r="BF111" s="447"/>
      <c r="BG111" s="313"/>
      <c r="BH111" s="314"/>
      <c r="BI111" s="314"/>
      <c r="BJ111" s="447"/>
      <c r="BK111" s="313"/>
      <c r="BL111" s="315"/>
      <c r="BM111" s="316"/>
      <c r="BN111" s="300"/>
      <c r="BO111" s="300"/>
      <c r="BP111" s="300"/>
      <c r="BQ111" s="300"/>
      <c r="BR111" s="300"/>
      <c r="BS111" s="300"/>
      <c r="BT111" s="300"/>
      <c r="BU111" s="300"/>
      <c r="BV111" s="300"/>
      <c r="BW111" s="300"/>
      <c r="BX111" s="300"/>
      <c r="BY111" s="307"/>
      <c r="BZ111" s="317">
        <v>5.62015503875969E-5</v>
      </c>
      <c r="CA111" s="318">
        <v>5.8E-5</v>
      </c>
      <c r="CB111" s="319"/>
      <c r="CC111" s="319"/>
    </row>
    <row r="112" spans="1:81" s="284" customFormat="1" ht="15.75" x14ac:dyDescent="0.3">
      <c r="A112" s="291" t="s">
        <v>758</v>
      </c>
      <c r="B112" s="292" t="s">
        <v>344</v>
      </c>
      <c r="C112" s="292" t="s">
        <v>759</v>
      </c>
      <c r="D112" s="292" t="s">
        <v>598</v>
      </c>
      <c r="E112" s="291" t="s">
        <v>760</v>
      </c>
      <c r="F112" s="292"/>
      <c r="G112" s="291"/>
      <c r="H112" s="291"/>
      <c r="I112" s="293"/>
      <c r="J112" s="294"/>
      <c r="K112" s="294"/>
      <c r="L112" s="295"/>
      <c r="M112" s="295"/>
      <c r="N112" s="295"/>
      <c r="O112" s="295"/>
      <c r="P112" s="295"/>
      <c r="Q112" s="296"/>
      <c r="R112" s="297"/>
      <c r="S112" s="298"/>
      <c r="T112" s="297"/>
      <c r="U112" s="297"/>
      <c r="V112" s="297"/>
      <c r="W112" s="299"/>
      <c r="X112" s="300"/>
      <c r="Y112" s="301"/>
      <c r="Z112" s="301"/>
      <c r="AA112" s="297"/>
      <c r="AB112" s="302"/>
      <c r="AC112" s="300"/>
      <c r="AD112" s="303"/>
      <c r="AE112" s="304"/>
      <c r="AF112" s="305"/>
      <c r="AG112" s="306"/>
      <c r="AH112" s="307"/>
      <c r="AI112" s="308"/>
      <c r="AJ112" s="306"/>
      <c r="AK112" s="307"/>
      <c r="AL112" s="305"/>
      <c r="AM112" s="309"/>
      <c r="AN112" s="310"/>
      <c r="AO112" s="310"/>
      <c r="AP112" s="310"/>
      <c r="AQ112" s="311"/>
      <c r="AR112" s="303"/>
      <c r="AS112" s="312"/>
      <c r="AT112" s="447"/>
      <c r="AU112" s="313"/>
      <c r="AV112" s="303"/>
      <c r="AW112" s="314"/>
      <c r="AX112" s="447"/>
      <c r="AY112" s="313"/>
      <c r="AZ112" s="303"/>
      <c r="BA112" s="314"/>
      <c r="BB112" s="447"/>
      <c r="BC112" s="313"/>
      <c r="BD112" s="314"/>
      <c r="BE112" s="314"/>
      <c r="BF112" s="447"/>
      <c r="BG112" s="313"/>
      <c r="BH112" s="314"/>
      <c r="BI112" s="314"/>
      <c r="BJ112" s="447"/>
      <c r="BK112" s="313"/>
      <c r="BL112" s="315"/>
      <c r="BM112" s="316"/>
      <c r="BN112" s="300"/>
      <c r="BO112" s="300"/>
      <c r="BP112" s="300"/>
      <c r="BQ112" s="300"/>
      <c r="BR112" s="300"/>
      <c r="BS112" s="300"/>
      <c r="BT112" s="300"/>
      <c r="BU112" s="300"/>
      <c r="BV112" s="300"/>
      <c r="BW112" s="300"/>
      <c r="BX112" s="300"/>
      <c r="BY112" s="307"/>
      <c r="BZ112" s="317">
        <v>7.8844961240310069E-2</v>
      </c>
      <c r="CA112" s="318">
        <v>8.1367999999999996E-2</v>
      </c>
      <c r="CB112" s="319"/>
      <c r="CC112" s="319"/>
    </row>
    <row r="113" spans="1:81" s="284" customFormat="1" ht="30" x14ac:dyDescent="0.3">
      <c r="A113" s="291" t="s">
        <v>761</v>
      </c>
      <c r="B113" s="292" t="s">
        <v>344</v>
      </c>
      <c r="C113" s="292"/>
      <c r="D113" s="292" t="s">
        <v>598</v>
      </c>
      <c r="E113" s="291" t="s">
        <v>762</v>
      </c>
      <c r="F113" s="292"/>
      <c r="G113" s="291"/>
      <c r="H113" s="291"/>
      <c r="I113" s="293"/>
      <c r="J113" s="294"/>
      <c r="K113" s="294"/>
      <c r="L113" s="295"/>
      <c r="M113" s="295"/>
      <c r="N113" s="295"/>
      <c r="O113" s="295"/>
      <c r="P113" s="295"/>
      <c r="Q113" s="296"/>
      <c r="R113" s="297"/>
      <c r="S113" s="298"/>
      <c r="T113" s="297"/>
      <c r="U113" s="297"/>
      <c r="V113" s="297"/>
      <c r="W113" s="299"/>
      <c r="X113" s="300"/>
      <c r="Y113" s="301"/>
      <c r="Z113" s="301"/>
      <c r="AA113" s="297"/>
      <c r="AB113" s="302"/>
      <c r="AC113" s="300"/>
      <c r="AD113" s="303"/>
      <c r="AE113" s="304"/>
      <c r="AF113" s="305"/>
      <c r="AG113" s="306"/>
      <c r="AH113" s="307"/>
      <c r="AI113" s="308"/>
      <c r="AJ113" s="306"/>
      <c r="AK113" s="307"/>
      <c r="AL113" s="305"/>
      <c r="AM113" s="309"/>
      <c r="AN113" s="310"/>
      <c r="AO113" s="310"/>
      <c r="AP113" s="310"/>
      <c r="AQ113" s="311"/>
      <c r="AR113" s="303"/>
      <c r="AS113" s="312"/>
      <c r="AT113" s="447"/>
      <c r="AU113" s="313"/>
      <c r="AV113" s="303"/>
      <c r="AW113" s="314"/>
      <c r="AX113" s="447"/>
      <c r="AY113" s="313"/>
      <c r="AZ113" s="303"/>
      <c r="BA113" s="314"/>
      <c r="BB113" s="447"/>
      <c r="BC113" s="313"/>
      <c r="BD113" s="314"/>
      <c r="BE113" s="314"/>
      <c r="BF113" s="447"/>
      <c r="BG113" s="313"/>
      <c r="BH113" s="314"/>
      <c r="BI113" s="314"/>
      <c r="BJ113" s="447"/>
      <c r="BK113" s="313"/>
      <c r="BL113" s="315"/>
      <c r="BM113" s="316"/>
      <c r="BN113" s="300"/>
      <c r="BO113" s="300"/>
      <c r="BP113" s="300"/>
      <c r="BQ113" s="300"/>
      <c r="BR113" s="300"/>
      <c r="BS113" s="300"/>
      <c r="BT113" s="300"/>
      <c r="BU113" s="300"/>
      <c r="BV113" s="300"/>
      <c r="BW113" s="300"/>
      <c r="BX113" s="300"/>
      <c r="BY113" s="307"/>
      <c r="BZ113" s="317">
        <v>41.965072674418614</v>
      </c>
      <c r="CA113" s="318">
        <v>43.307955000000014</v>
      </c>
      <c r="CB113" s="319"/>
      <c r="CC113" s="319"/>
    </row>
    <row r="114" spans="1:81" s="355" customFormat="1" ht="75" x14ac:dyDescent="0.3">
      <c r="A114" s="78" t="s">
        <v>763</v>
      </c>
      <c r="B114" s="131" t="s">
        <v>344</v>
      </c>
      <c r="C114" s="78" t="s">
        <v>764</v>
      </c>
      <c r="D114" s="78" t="s">
        <v>765</v>
      </c>
      <c r="E114" s="78" t="s">
        <v>766</v>
      </c>
      <c r="F114" s="131" t="s">
        <v>767</v>
      </c>
      <c r="G114" s="78" t="s">
        <v>768</v>
      </c>
      <c r="H114" s="78" t="s">
        <v>769</v>
      </c>
      <c r="I114" s="132">
        <v>1</v>
      </c>
      <c r="J114" s="80"/>
      <c r="K114" s="80"/>
      <c r="L114" s="81"/>
      <c r="M114" s="81"/>
      <c r="N114" s="81"/>
      <c r="O114" s="81"/>
      <c r="P114" s="81"/>
      <c r="Q114" s="82" t="s">
        <v>992</v>
      </c>
      <c r="R114" s="134"/>
      <c r="S114" s="135">
        <v>57.2</v>
      </c>
      <c r="T114" s="134">
        <v>100.6</v>
      </c>
      <c r="U114" s="134">
        <v>100.6</v>
      </c>
      <c r="V114" s="134"/>
      <c r="W114" s="136"/>
      <c r="X114" s="137"/>
      <c r="Y114" s="138">
        <v>7</v>
      </c>
      <c r="Z114" s="138"/>
      <c r="AA114" s="134" t="s">
        <v>770</v>
      </c>
      <c r="AB114" s="139"/>
      <c r="AC114" s="137"/>
      <c r="AD114" s="140"/>
      <c r="AE114" s="89" t="s">
        <v>991</v>
      </c>
      <c r="AF114" s="130"/>
      <c r="AG114" s="320"/>
      <c r="AH114" s="148"/>
      <c r="AI114" s="353" t="s">
        <v>771</v>
      </c>
      <c r="AJ114" s="320"/>
      <c r="AK114" s="148"/>
      <c r="AL114" s="130" t="s">
        <v>772</v>
      </c>
      <c r="AM114" s="324" t="s">
        <v>108</v>
      </c>
      <c r="AN114" s="323"/>
      <c r="AO114" s="323">
        <v>6.7138964577656668E-2</v>
      </c>
      <c r="AP114" s="323"/>
      <c r="AQ114" s="142"/>
      <c r="AR114" s="354" t="s">
        <v>773</v>
      </c>
      <c r="AS114" s="143"/>
      <c r="AT114" s="446"/>
      <c r="AU114" s="144"/>
      <c r="AV114" s="140"/>
      <c r="AW114" s="145"/>
      <c r="AX114" s="446"/>
      <c r="AY114" s="144"/>
      <c r="AZ114" s="140"/>
      <c r="BA114" s="145"/>
      <c r="BB114" s="446"/>
      <c r="BC114" s="144"/>
      <c r="BD114" s="145"/>
      <c r="BE114" s="145"/>
      <c r="BF114" s="446"/>
      <c r="BG114" s="144"/>
      <c r="BH114" s="145"/>
      <c r="BI114" s="145"/>
      <c r="BJ114" s="446"/>
      <c r="BK114" s="144"/>
      <c r="BL114" s="146">
        <v>0.68899999999999995</v>
      </c>
      <c r="BM114" s="147">
        <v>2.48</v>
      </c>
      <c r="BN114" s="137"/>
      <c r="BO114" s="137"/>
      <c r="BP114" s="137"/>
      <c r="BQ114" s="137"/>
      <c r="BR114" s="137"/>
      <c r="BS114" s="137"/>
      <c r="BT114" s="137"/>
      <c r="BU114" s="137"/>
      <c r="BV114" s="137"/>
      <c r="BW114" s="137"/>
      <c r="BX114" s="137"/>
      <c r="BY114" s="148" t="s">
        <v>92</v>
      </c>
      <c r="BZ114" s="149">
        <v>3.2249999999999996</v>
      </c>
      <c r="CA114" s="150"/>
      <c r="CB114" s="151">
        <v>2.4639999999999995</v>
      </c>
      <c r="CC114" s="151"/>
    </row>
    <row r="115" spans="1:81" s="382" customFormat="1" ht="15.75" x14ac:dyDescent="0.3">
      <c r="A115" s="99" t="s">
        <v>979</v>
      </c>
      <c r="B115" s="356" t="s">
        <v>344</v>
      </c>
      <c r="C115" s="99"/>
      <c r="D115" s="99" t="s">
        <v>777</v>
      </c>
      <c r="E115" s="99" t="s">
        <v>962</v>
      </c>
      <c r="F115" s="356"/>
      <c r="G115" s="99"/>
      <c r="H115" s="99"/>
      <c r="I115" s="357"/>
      <c r="J115" s="101"/>
      <c r="K115" s="101"/>
      <c r="L115" s="102"/>
      <c r="M115" s="102"/>
      <c r="N115" s="102"/>
      <c r="O115" s="102"/>
      <c r="P115" s="102"/>
      <c r="Q115" s="358"/>
      <c r="R115" s="359"/>
      <c r="S115" s="360"/>
      <c r="T115" s="359"/>
      <c r="U115" s="359"/>
      <c r="V115" s="359"/>
      <c r="W115" s="361"/>
      <c r="X115" s="362"/>
      <c r="Y115" s="363"/>
      <c r="Z115" s="363"/>
      <c r="AA115" s="359"/>
      <c r="AB115" s="364"/>
      <c r="AC115" s="362"/>
      <c r="AD115" s="365"/>
      <c r="AE115" s="112"/>
      <c r="AF115" s="366"/>
      <c r="AG115" s="367"/>
      <c r="AH115" s="368"/>
      <c r="AI115" s="369"/>
      <c r="AJ115" s="367"/>
      <c r="AK115" s="368"/>
      <c r="AL115" s="366"/>
      <c r="AM115" s="370"/>
      <c r="AN115" s="371"/>
      <c r="AO115" s="371"/>
      <c r="AP115" s="371"/>
      <c r="AQ115" s="372"/>
      <c r="AR115" s="373"/>
      <c r="AS115" s="374"/>
      <c r="AT115" s="448"/>
      <c r="AU115" s="375"/>
      <c r="AV115" s="365"/>
      <c r="AW115" s="376"/>
      <c r="AX115" s="448"/>
      <c r="AY115" s="375"/>
      <c r="AZ115" s="365"/>
      <c r="BA115" s="376"/>
      <c r="BB115" s="448"/>
      <c r="BC115" s="375"/>
      <c r="BD115" s="376"/>
      <c r="BE115" s="376"/>
      <c r="BF115" s="448"/>
      <c r="BG115" s="375"/>
      <c r="BH115" s="376"/>
      <c r="BI115" s="376"/>
      <c r="BJ115" s="448"/>
      <c r="BK115" s="375"/>
      <c r="BL115" s="377"/>
      <c r="BM115" s="378"/>
      <c r="BN115" s="362"/>
      <c r="BO115" s="362"/>
      <c r="BP115" s="362"/>
      <c r="BQ115" s="362"/>
      <c r="BR115" s="362"/>
      <c r="BS115" s="362"/>
      <c r="BT115" s="362"/>
      <c r="BU115" s="362"/>
      <c r="BV115" s="362"/>
      <c r="BW115" s="362"/>
      <c r="BX115" s="362"/>
      <c r="BY115" s="368"/>
      <c r="BZ115" s="379">
        <v>5.67</v>
      </c>
      <c r="CA115" s="380"/>
      <c r="CB115" s="381">
        <v>4.3310000000000004</v>
      </c>
      <c r="CC115" s="381"/>
    </row>
    <row r="117" spans="1:81" ht="15.75" x14ac:dyDescent="0.3">
      <c r="A117" s="436" t="s">
        <v>948</v>
      </c>
    </row>
    <row r="118" spans="1:81" ht="30" x14ac:dyDescent="0.3">
      <c r="A118" s="437" t="s">
        <v>990</v>
      </c>
    </row>
    <row r="119" spans="1:81" ht="15.75" x14ac:dyDescent="0.3">
      <c r="A119" s="437" t="s">
        <v>949</v>
      </c>
    </row>
    <row r="120" spans="1:81" ht="15.75" x14ac:dyDescent="0.3">
      <c r="A120" s="437" t="s">
        <v>950</v>
      </c>
    </row>
    <row r="121" spans="1:81" ht="15.75" x14ac:dyDescent="0.3">
      <c r="A121" s="437" t="s">
        <v>951</v>
      </c>
    </row>
    <row r="122" spans="1:81" ht="15.75" x14ac:dyDescent="0.3">
      <c r="A122" s="437" t="s">
        <v>952</v>
      </c>
    </row>
    <row r="123" spans="1:81" ht="15.75" x14ac:dyDescent="0.3">
      <c r="A123" s="437" t="s">
        <v>953</v>
      </c>
    </row>
    <row r="124" spans="1:81" ht="15.75" x14ac:dyDescent="0.3">
      <c r="A124" s="437" t="s">
        <v>954</v>
      </c>
    </row>
    <row r="125" spans="1:81" ht="15.75" x14ac:dyDescent="0.3">
      <c r="A125" s="437" t="s">
        <v>955</v>
      </c>
    </row>
    <row r="126" spans="1:81" ht="15.75" x14ac:dyDescent="0.3">
      <c r="A126" s="437" t="s">
        <v>956</v>
      </c>
    </row>
    <row r="127" spans="1:81" ht="15.75" x14ac:dyDescent="0.3">
      <c r="A127" s="437" t="s">
        <v>957</v>
      </c>
    </row>
    <row r="128" spans="1:81" ht="15.75" x14ac:dyDescent="0.3">
      <c r="A128" s="437" t="s">
        <v>963</v>
      </c>
    </row>
    <row r="129" spans="1:1" ht="15.75" x14ac:dyDescent="0.3">
      <c r="A129" s="440" t="s">
        <v>964</v>
      </c>
    </row>
    <row r="130" spans="1:1" ht="30" x14ac:dyDescent="0.3">
      <c r="A130" s="437" t="s">
        <v>977</v>
      </c>
    </row>
    <row r="131" spans="1:1" ht="15.75" x14ac:dyDescent="0.3">
      <c r="A131" s="438" t="s">
        <v>978</v>
      </c>
    </row>
    <row r="132" spans="1:1" ht="30" x14ac:dyDescent="0.3">
      <c r="A132" s="437" t="s">
        <v>976</v>
      </c>
    </row>
    <row r="133" spans="1:1" x14ac:dyDescent="0.25">
      <c r="A133" s="439"/>
    </row>
  </sheetData>
  <conditionalFormatting sqref="AL30">
    <cfRule type="expression" dxfId="26" priority="14" stopIfTrue="1">
      <formula>"$AL4=$CC$1"</formula>
    </cfRule>
  </conditionalFormatting>
  <conditionalFormatting sqref="AL30">
    <cfRule type="expression" dxfId="25" priority="13" stopIfTrue="1">
      <formula>"$AL4=$CC$1"</formula>
    </cfRule>
  </conditionalFormatting>
  <conditionalFormatting sqref="AL30">
    <cfRule type="expression" dxfId="24" priority="11" stopIfTrue="1">
      <formula>"$AL4=$CC$1"</formula>
    </cfRule>
  </conditionalFormatting>
  <conditionalFormatting sqref="AL30">
    <cfRule type="expression" dxfId="23" priority="12" stopIfTrue="1">
      <formula>"$AL4=$CC$1"</formula>
    </cfRule>
  </conditionalFormatting>
  <conditionalFormatting sqref="AL30">
    <cfRule type="expression" dxfId="22" priority="10" stopIfTrue="1">
      <formula>"$AL4=$CC$1"</formula>
    </cfRule>
  </conditionalFormatting>
  <conditionalFormatting sqref="AL30">
    <cfRule type="expression" dxfId="21" priority="9" stopIfTrue="1">
      <formula>"$AL4=$CC$1"</formula>
    </cfRule>
  </conditionalFormatting>
  <conditionalFormatting sqref="AL30">
    <cfRule type="expression" dxfId="20" priority="8" stopIfTrue="1">
      <formula>"$AL4=$CC$1"</formula>
    </cfRule>
  </conditionalFormatting>
  <conditionalFormatting sqref="AL32">
    <cfRule type="expression" dxfId="19" priority="7" stopIfTrue="1">
      <formula>"$AL4=$CC$1"</formula>
    </cfRule>
  </conditionalFormatting>
  <conditionalFormatting sqref="AL32">
    <cfRule type="expression" dxfId="18" priority="6" stopIfTrue="1">
      <formula>"$AL4=$CC$1"</formula>
    </cfRule>
  </conditionalFormatting>
  <conditionalFormatting sqref="AL32">
    <cfRule type="expression" dxfId="17" priority="4" stopIfTrue="1">
      <formula>"$AL4=$CC$1"</formula>
    </cfRule>
  </conditionalFormatting>
  <conditionalFormatting sqref="AL32">
    <cfRule type="expression" dxfId="16" priority="5" stopIfTrue="1">
      <formula>"$AL4=$CC$1"</formula>
    </cfRule>
  </conditionalFormatting>
  <conditionalFormatting sqref="AL32">
    <cfRule type="expression" dxfId="15" priority="3" stopIfTrue="1">
      <formula>"$AL4=$CC$1"</formula>
    </cfRule>
  </conditionalFormatting>
  <conditionalFormatting sqref="AL32">
    <cfRule type="expression" dxfId="14" priority="2" stopIfTrue="1">
      <formula>"$AL4=$CC$1"</formula>
    </cfRule>
  </conditionalFormatting>
  <conditionalFormatting sqref="AL32">
    <cfRule type="expression" dxfId="13" priority="1" stopIfTrue="1">
      <formula>"$AL4=$CC$1"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6"/>
  <sheetViews>
    <sheetView zoomScale="80" zoomScaleNormal="80" workbookViewId="0">
      <selection activeCell="A7" sqref="A7"/>
    </sheetView>
  </sheetViews>
  <sheetFormatPr defaultRowHeight="15" x14ac:dyDescent="0.25"/>
  <cols>
    <col min="1" max="1" width="26.7109375" customWidth="1"/>
    <col min="2" max="2" width="9.85546875" bestFit="1" customWidth="1"/>
    <col min="6" max="6" width="16.28515625" customWidth="1"/>
    <col min="10" max="10" width="9.85546875" bestFit="1" customWidth="1"/>
    <col min="30" max="30" width="11.5703125" bestFit="1" customWidth="1"/>
  </cols>
  <sheetData>
    <row r="1" spans="1:34" ht="15.75" x14ac:dyDescent="0.3">
      <c r="A1" s="153" t="s">
        <v>802</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row>
    <row r="2" spans="1:34" ht="15.75" x14ac:dyDescent="0.3">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row>
    <row r="3" spans="1:34" ht="15.75" x14ac:dyDescent="0.3">
      <c r="A3" s="155"/>
      <c r="B3" s="156" t="s">
        <v>782</v>
      </c>
      <c r="C3" s="157"/>
      <c r="D3" s="157"/>
      <c r="E3" s="158"/>
      <c r="F3" s="156" t="s">
        <v>783</v>
      </c>
      <c r="G3" s="157"/>
      <c r="H3" s="157"/>
      <c r="I3" s="158"/>
      <c r="J3" s="156" t="s">
        <v>784</v>
      </c>
      <c r="K3" s="157"/>
      <c r="L3" s="157"/>
      <c r="M3" s="158"/>
      <c r="N3" s="156" t="s">
        <v>511</v>
      </c>
      <c r="O3" s="157"/>
      <c r="P3" s="157"/>
      <c r="Q3" s="158"/>
      <c r="R3" s="156" t="s">
        <v>785</v>
      </c>
      <c r="S3" s="157"/>
      <c r="T3" s="157"/>
      <c r="U3" s="158"/>
      <c r="V3" s="156" t="s">
        <v>539</v>
      </c>
      <c r="W3" s="157"/>
      <c r="X3" s="157"/>
      <c r="Y3" s="158"/>
      <c r="Z3" s="156" t="s">
        <v>319</v>
      </c>
      <c r="AA3" s="157"/>
      <c r="AB3" s="157"/>
      <c r="AC3" s="158"/>
      <c r="AD3" s="156" t="s">
        <v>786</v>
      </c>
      <c r="AE3" s="157"/>
      <c r="AF3" s="157"/>
      <c r="AG3" s="158"/>
      <c r="AH3" s="153"/>
    </row>
    <row r="4" spans="1:34" ht="15.75" x14ac:dyDescent="0.3">
      <c r="A4" s="159" t="s">
        <v>76</v>
      </c>
      <c r="B4" s="160"/>
      <c r="C4" s="161"/>
      <c r="D4" s="161"/>
      <c r="E4" s="162"/>
      <c r="F4" s="160"/>
      <c r="G4" s="161"/>
      <c r="H4" s="161"/>
      <c r="I4" s="162"/>
      <c r="J4" s="160"/>
      <c r="K4" s="161"/>
      <c r="L4" s="161"/>
      <c r="M4" s="162"/>
      <c r="N4" s="160"/>
      <c r="O4" s="161"/>
      <c r="P4" s="161"/>
      <c r="Q4" s="162"/>
      <c r="R4" s="160"/>
      <c r="S4" s="161"/>
      <c r="T4" s="161"/>
      <c r="U4" s="162"/>
      <c r="V4" s="160"/>
      <c r="W4" s="161"/>
      <c r="X4" s="161"/>
      <c r="Y4" s="162"/>
      <c r="Z4" s="160"/>
      <c r="AA4" s="161"/>
      <c r="AB4" s="161"/>
      <c r="AC4" s="162"/>
      <c r="AD4" s="160"/>
      <c r="AE4" s="161"/>
      <c r="AF4" s="161"/>
      <c r="AG4" s="162"/>
      <c r="AH4" s="154"/>
    </row>
    <row r="5" spans="1:34" ht="15.75" x14ac:dyDescent="0.3">
      <c r="A5" s="163" t="s">
        <v>787</v>
      </c>
      <c r="B5" s="164">
        <v>17</v>
      </c>
      <c r="C5" s="165" t="s">
        <v>795</v>
      </c>
      <c r="D5" s="165"/>
      <c r="E5" s="166"/>
      <c r="F5" s="164">
        <v>2</v>
      </c>
      <c r="G5" s="165" t="s">
        <v>795</v>
      </c>
      <c r="H5" s="165"/>
      <c r="I5" s="166"/>
      <c r="J5" s="164">
        <v>6</v>
      </c>
      <c r="K5" s="165" t="s">
        <v>795</v>
      </c>
      <c r="L5" s="165"/>
      <c r="M5" s="166"/>
      <c r="N5" s="164">
        <v>1</v>
      </c>
      <c r="O5" s="165" t="s">
        <v>796</v>
      </c>
      <c r="P5" s="165"/>
      <c r="Q5" s="166"/>
      <c r="R5" s="164">
        <v>1</v>
      </c>
      <c r="S5" s="165" t="s">
        <v>796</v>
      </c>
      <c r="T5" s="165"/>
      <c r="U5" s="166"/>
      <c r="V5" s="164">
        <v>0</v>
      </c>
      <c r="W5" s="165" t="s">
        <v>83</v>
      </c>
      <c r="X5" s="165"/>
      <c r="Y5" s="166"/>
      <c r="Z5" s="164">
        <v>1</v>
      </c>
      <c r="AA5" s="165" t="s">
        <v>796</v>
      </c>
      <c r="AB5" s="165"/>
      <c r="AC5" s="166"/>
      <c r="AD5" s="164">
        <v>28</v>
      </c>
      <c r="AE5" s="165" t="s">
        <v>795</v>
      </c>
      <c r="AF5" s="165"/>
      <c r="AG5" s="166"/>
      <c r="AH5" s="154"/>
    </row>
    <row r="6" spans="1:34" ht="15.75" x14ac:dyDescent="0.3">
      <c r="A6" s="167" t="s">
        <v>797</v>
      </c>
      <c r="B6" s="168">
        <v>358594</v>
      </c>
      <c r="C6" s="154" t="s">
        <v>63</v>
      </c>
      <c r="D6" s="169">
        <v>20.022085238940367</v>
      </c>
      <c r="E6" s="170" t="s">
        <v>58</v>
      </c>
      <c r="F6" s="168">
        <v>22551.060000000005</v>
      </c>
      <c r="G6" s="154" t="s">
        <v>63</v>
      </c>
      <c r="H6" s="169">
        <v>1.2596407409734285</v>
      </c>
      <c r="I6" s="170" t="s">
        <v>58</v>
      </c>
      <c r="J6" s="168">
        <v>108819.08019999997</v>
      </c>
      <c r="K6" s="154" t="s">
        <v>63</v>
      </c>
      <c r="L6" s="169">
        <v>6.0783371963524058</v>
      </c>
      <c r="M6" s="170" t="s">
        <v>58</v>
      </c>
      <c r="N6" s="168">
        <v>39303.000099999997</v>
      </c>
      <c r="O6" s="154" t="s">
        <v>63</v>
      </c>
      <c r="P6" s="169">
        <v>2.1953584518174631</v>
      </c>
      <c r="Q6" s="170" t="s">
        <v>58</v>
      </c>
      <c r="R6" s="168">
        <v>47263.299999999996</v>
      </c>
      <c r="S6" s="154" t="s">
        <v>63</v>
      </c>
      <c r="T6" s="169">
        <v>2.639999105711635</v>
      </c>
      <c r="U6" s="170" t="s">
        <v>58</v>
      </c>
      <c r="V6" s="168">
        <v>0</v>
      </c>
      <c r="W6" s="154" t="s">
        <v>63</v>
      </c>
      <c r="X6" s="169">
        <v>0</v>
      </c>
      <c r="Y6" s="170" t="s">
        <v>58</v>
      </c>
      <c r="Z6" s="168">
        <v>19580.899999999998</v>
      </c>
      <c r="AA6" s="154" t="s">
        <v>63</v>
      </c>
      <c r="AB6" s="169">
        <v>1.0937356995603134</v>
      </c>
      <c r="AC6" s="170" t="s">
        <v>58</v>
      </c>
      <c r="AD6" s="168">
        <v>596111</v>
      </c>
      <c r="AE6" s="154" t="s">
        <v>63</v>
      </c>
      <c r="AF6" s="169">
        <v>33.289156433355608</v>
      </c>
      <c r="AG6" s="170" t="s">
        <v>58</v>
      </c>
      <c r="AH6" s="154"/>
    </row>
    <row r="7" spans="1:34" ht="15.75" x14ac:dyDescent="0.3">
      <c r="A7" s="167" t="s">
        <v>788</v>
      </c>
      <c r="B7" s="171">
        <v>3007.8075139299999</v>
      </c>
      <c r="C7" s="154" t="s">
        <v>789</v>
      </c>
      <c r="D7" s="169">
        <v>48.200008063596663</v>
      </c>
      <c r="E7" s="170" t="s">
        <v>58</v>
      </c>
      <c r="F7" s="171">
        <v>76.399999999999991</v>
      </c>
      <c r="G7" s="154" t="s">
        <v>789</v>
      </c>
      <c r="H7" s="169">
        <v>1.2243072733225728</v>
      </c>
      <c r="I7" s="170" t="s">
        <v>58</v>
      </c>
      <c r="J7" s="171">
        <v>663.14062609999996</v>
      </c>
      <c r="K7" s="154" t="s">
        <v>789</v>
      </c>
      <c r="L7" s="169">
        <v>10.626804866098363</v>
      </c>
      <c r="M7" s="170" t="s">
        <v>58</v>
      </c>
      <c r="N7" s="171">
        <v>375.5</v>
      </c>
      <c r="O7" s="154" t="s">
        <v>789</v>
      </c>
      <c r="P7" s="169">
        <v>6.0173740985945825</v>
      </c>
      <c r="Q7" s="170" t="s">
        <v>58</v>
      </c>
      <c r="R7" s="171">
        <v>460</v>
      </c>
      <c r="S7" s="154" t="s">
        <v>789</v>
      </c>
      <c r="T7" s="169">
        <v>7.371483582832246</v>
      </c>
      <c r="U7" s="170" t="s">
        <v>58</v>
      </c>
      <c r="V7" s="171">
        <v>0</v>
      </c>
      <c r="W7" s="154" t="s">
        <v>789</v>
      </c>
      <c r="X7" s="169">
        <v>0</v>
      </c>
      <c r="Y7" s="170" t="s">
        <v>58</v>
      </c>
      <c r="Z7" s="171">
        <v>96.523459840000001</v>
      </c>
      <c r="AA7" s="154" t="s">
        <v>789</v>
      </c>
      <c r="AB7" s="169">
        <v>1.5467849990624511</v>
      </c>
      <c r="AC7" s="170" t="s">
        <v>58</v>
      </c>
      <c r="AD7" s="172">
        <v>4679.37159987</v>
      </c>
      <c r="AE7" s="154" t="s">
        <v>789</v>
      </c>
      <c r="AF7" s="169">
        <v>74.98676288350687</v>
      </c>
      <c r="AG7" s="170" t="s">
        <v>58</v>
      </c>
      <c r="AH7" s="154"/>
    </row>
    <row r="8" spans="1:34" ht="15.75" x14ac:dyDescent="0.3">
      <c r="A8" s="167"/>
      <c r="B8" s="173"/>
      <c r="C8" s="154"/>
      <c r="D8" s="174"/>
      <c r="E8" s="170"/>
      <c r="F8" s="173"/>
      <c r="G8" s="154"/>
      <c r="H8" s="174"/>
      <c r="I8" s="170"/>
      <c r="J8" s="173"/>
      <c r="K8" s="154"/>
      <c r="L8" s="174"/>
      <c r="M8" s="170"/>
      <c r="N8" s="173"/>
      <c r="O8" s="154"/>
      <c r="P8" s="174"/>
      <c r="Q8" s="170"/>
      <c r="R8" s="173"/>
      <c r="S8" s="154"/>
      <c r="T8" s="174"/>
      <c r="U8" s="174"/>
      <c r="V8" s="173"/>
      <c r="W8" s="154"/>
      <c r="X8" s="174"/>
      <c r="Y8" s="170"/>
      <c r="Z8" s="173"/>
      <c r="AA8" s="154"/>
      <c r="AB8" s="174"/>
      <c r="AC8" s="170"/>
      <c r="AD8" s="173"/>
      <c r="AE8" s="154"/>
      <c r="AF8" s="174"/>
      <c r="AG8" s="170"/>
      <c r="AH8" s="154"/>
    </row>
    <row r="9" spans="1:34" ht="15.75" x14ac:dyDescent="0.3">
      <c r="A9" s="159" t="s">
        <v>344</v>
      </c>
      <c r="B9" s="160"/>
      <c r="C9" s="161"/>
      <c r="D9" s="161"/>
      <c r="E9" s="162"/>
      <c r="F9" s="160"/>
      <c r="G9" s="161"/>
      <c r="H9" s="161"/>
      <c r="I9" s="162"/>
      <c r="J9" s="160"/>
      <c r="K9" s="161"/>
      <c r="L9" s="161"/>
      <c r="M9" s="162"/>
      <c r="N9" s="160"/>
      <c r="O9" s="161"/>
      <c r="P9" s="161"/>
      <c r="Q9" s="162"/>
      <c r="R9" s="160"/>
      <c r="S9" s="161"/>
      <c r="T9" s="161"/>
      <c r="U9" s="162"/>
      <c r="V9" s="160"/>
      <c r="W9" s="161"/>
      <c r="X9" s="161"/>
      <c r="Y9" s="162"/>
      <c r="Z9" s="160"/>
      <c r="AA9" s="161"/>
      <c r="AB9" s="161"/>
      <c r="AC9" s="162"/>
      <c r="AD9" s="160"/>
      <c r="AE9" s="161"/>
      <c r="AF9" s="161"/>
      <c r="AG9" s="162"/>
      <c r="AH9" s="154"/>
    </row>
    <row r="10" spans="1:34" ht="15.75" x14ac:dyDescent="0.3">
      <c r="A10" s="163" t="s">
        <v>787</v>
      </c>
      <c r="B10" s="164">
        <v>28</v>
      </c>
      <c r="C10" s="165" t="s">
        <v>795</v>
      </c>
      <c r="D10" s="165"/>
      <c r="E10" s="166"/>
      <c r="F10" s="164">
        <v>0</v>
      </c>
      <c r="G10" s="165" t="s">
        <v>83</v>
      </c>
      <c r="H10" s="165"/>
      <c r="I10" s="166"/>
      <c r="J10" s="164">
        <v>12</v>
      </c>
      <c r="K10" s="165" t="s">
        <v>795</v>
      </c>
      <c r="L10" s="165"/>
      <c r="M10" s="166"/>
      <c r="N10" s="164">
        <v>4</v>
      </c>
      <c r="O10" s="165" t="s">
        <v>795</v>
      </c>
      <c r="P10" s="165"/>
      <c r="Q10" s="166"/>
      <c r="R10" s="164">
        <v>0</v>
      </c>
      <c r="S10" s="165" t="s">
        <v>83</v>
      </c>
      <c r="T10" s="165"/>
      <c r="U10" s="166"/>
      <c r="V10" s="164">
        <v>1</v>
      </c>
      <c r="W10" s="165" t="s">
        <v>796</v>
      </c>
      <c r="X10" s="165"/>
      <c r="Y10" s="166"/>
      <c r="Z10" s="164">
        <v>0</v>
      </c>
      <c r="AA10" s="165" t="s">
        <v>83</v>
      </c>
      <c r="AB10" s="165"/>
      <c r="AC10" s="166"/>
      <c r="AD10" s="164">
        <v>45</v>
      </c>
      <c r="AE10" s="165" t="s">
        <v>795</v>
      </c>
      <c r="AF10" s="165"/>
      <c r="AG10" s="166"/>
      <c r="AH10" s="154"/>
    </row>
    <row r="11" spans="1:34" ht="15.75" x14ac:dyDescent="0.3">
      <c r="A11" s="167" t="s">
        <v>797</v>
      </c>
      <c r="B11" s="168">
        <v>548016.16999999993</v>
      </c>
      <c r="C11" s="154" t="s">
        <v>63</v>
      </c>
      <c r="D11" s="169">
        <v>30.610689450705209</v>
      </c>
      <c r="E11" s="170" t="s">
        <v>58</v>
      </c>
      <c r="F11" s="168">
        <v>0</v>
      </c>
      <c r="G11" s="154" t="s">
        <v>63</v>
      </c>
      <c r="H11" s="169">
        <v>0</v>
      </c>
      <c r="I11" s="170" t="s">
        <v>58</v>
      </c>
      <c r="J11" s="168">
        <v>521041.59999999992</v>
      </c>
      <c r="K11" s="154" t="s">
        <v>63</v>
      </c>
      <c r="L11" s="169">
        <v>29.103963498921136</v>
      </c>
      <c r="M11" s="170" t="s">
        <v>58</v>
      </c>
      <c r="N11" s="168">
        <v>53136.200000000004</v>
      </c>
      <c r="O11" s="154" t="s">
        <v>63</v>
      </c>
      <c r="P11" s="169">
        <v>2.968043291114133</v>
      </c>
      <c r="Q11" s="170" t="s">
        <v>58</v>
      </c>
      <c r="R11" s="168">
        <v>0</v>
      </c>
      <c r="S11" s="154" t="s">
        <v>63</v>
      </c>
      <c r="T11" s="169">
        <v>0</v>
      </c>
      <c r="U11" s="170" t="s">
        <v>58</v>
      </c>
      <c r="V11" s="168">
        <v>72115</v>
      </c>
      <c r="W11" s="154" t="s">
        <v>63</v>
      </c>
      <c r="X11" s="169">
        <v>4.0281473259039169</v>
      </c>
      <c r="Y11" s="170" t="s">
        <v>58</v>
      </c>
      <c r="Z11" s="168">
        <v>0</v>
      </c>
      <c r="AA11" s="154" t="s">
        <v>63</v>
      </c>
      <c r="AB11" s="169">
        <v>0</v>
      </c>
      <c r="AC11" s="170" t="s">
        <v>58</v>
      </c>
      <c r="AD11" s="168">
        <v>1194308.9699999997</v>
      </c>
      <c r="AE11" s="154" t="s">
        <v>63</v>
      </c>
      <c r="AF11" s="169">
        <v>66.710843566644385</v>
      </c>
      <c r="AG11" s="170" t="s">
        <v>58</v>
      </c>
      <c r="AH11" s="154"/>
    </row>
    <row r="12" spans="1:34" ht="15.75" x14ac:dyDescent="0.3">
      <c r="A12" s="167" t="s">
        <v>788</v>
      </c>
      <c r="B12" s="171">
        <v>935.26541597000005</v>
      </c>
      <c r="C12" s="154" t="s">
        <v>789</v>
      </c>
      <c r="D12" s="169">
        <v>14.987594911768753</v>
      </c>
      <c r="E12" s="170" t="s">
        <v>58</v>
      </c>
      <c r="F12" s="171">
        <v>0</v>
      </c>
      <c r="G12" s="154" t="s">
        <v>789</v>
      </c>
      <c r="H12" s="169">
        <v>0</v>
      </c>
      <c r="I12" s="170" t="s">
        <v>58</v>
      </c>
      <c r="J12" s="171">
        <v>548.59175567</v>
      </c>
      <c r="K12" s="154" t="s">
        <v>789</v>
      </c>
      <c r="L12" s="169">
        <v>8.7911633056489631</v>
      </c>
      <c r="M12" s="170" t="s">
        <v>58</v>
      </c>
      <c r="N12" s="171">
        <v>49.734736249999997</v>
      </c>
      <c r="O12" s="154" t="s">
        <v>789</v>
      </c>
      <c r="P12" s="169">
        <v>0.79699737339862331</v>
      </c>
      <c r="Q12" s="170" t="s">
        <v>58</v>
      </c>
      <c r="R12" s="171">
        <v>0</v>
      </c>
      <c r="S12" s="154" t="s">
        <v>789</v>
      </c>
      <c r="T12" s="169">
        <v>0</v>
      </c>
      <c r="U12" s="170" t="s">
        <v>58</v>
      </c>
      <c r="V12" s="171">
        <v>27.3</v>
      </c>
      <c r="W12" s="154" t="s">
        <v>789</v>
      </c>
      <c r="X12" s="169">
        <v>0.43748152567678322</v>
      </c>
      <c r="Y12" s="170" t="s">
        <v>58</v>
      </c>
      <c r="Z12" s="171">
        <v>0</v>
      </c>
      <c r="AA12" s="154" t="s">
        <v>789</v>
      </c>
      <c r="AB12" s="169">
        <v>0</v>
      </c>
      <c r="AC12" s="170" t="s">
        <v>58</v>
      </c>
      <c r="AD12" s="172">
        <v>1560.8919078900001</v>
      </c>
      <c r="AE12" s="154" t="s">
        <v>789</v>
      </c>
      <c r="AF12" s="169">
        <v>25.013237116493126</v>
      </c>
      <c r="AG12" s="170" t="s">
        <v>58</v>
      </c>
      <c r="AH12" s="154"/>
    </row>
    <row r="13" spans="1:34" ht="15.75" x14ac:dyDescent="0.3">
      <c r="A13" s="167"/>
      <c r="B13" s="173"/>
      <c r="C13" s="154"/>
      <c r="D13" s="174"/>
      <c r="E13" s="170"/>
      <c r="F13" s="173"/>
      <c r="G13" s="154"/>
      <c r="H13" s="174"/>
      <c r="I13" s="170"/>
      <c r="J13" s="173"/>
      <c r="K13" s="154"/>
      <c r="L13" s="174"/>
      <c r="M13" s="170"/>
      <c r="N13" s="173"/>
      <c r="O13" s="154"/>
      <c r="P13" s="174"/>
      <c r="Q13" s="170"/>
      <c r="R13" s="173"/>
      <c r="S13" s="154"/>
      <c r="T13" s="174"/>
      <c r="U13" s="174"/>
      <c r="V13" s="173"/>
      <c r="W13" s="154"/>
      <c r="X13" s="174"/>
      <c r="Y13" s="170"/>
      <c r="Z13" s="173"/>
      <c r="AA13" s="154"/>
      <c r="AB13" s="174"/>
      <c r="AC13" s="170"/>
      <c r="AD13" s="173"/>
      <c r="AE13" s="154"/>
      <c r="AF13" s="174"/>
      <c r="AG13" s="170"/>
      <c r="AH13" s="154"/>
    </row>
    <row r="14" spans="1:34" ht="15.75" x14ac:dyDescent="0.3">
      <c r="A14" s="159" t="s">
        <v>786</v>
      </c>
      <c r="B14" s="160"/>
      <c r="C14" s="161"/>
      <c r="D14" s="161"/>
      <c r="E14" s="162"/>
      <c r="F14" s="160"/>
      <c r="G14" s="161"/>
      <c r="H14" s="161"/>
      <c r="I14" s="162"/>
      <c r="J14" s="160"/>
      <c r="K14" s="161"/>
      <c r="L14" s="161"/>
      <c r="M14" s="162"/>
      <c r="N14" s="160"/>
      <c r="O14" s="161"/>
      <c r="P14" s="161"/>
      <c r="Q14" s="162"/>
      <c r="R14" s="160"/>
      <c r="S14" s="161"/>
      <c r="T14" s="161"/>
      <c r="U14" s="162"/>
      <c r="V14" s="160"/>
      <c r="W14" s="161"/>
      <c r="X14" s="161"/>
      <c r="Y14" s="162"/>
      <c r="Z14" s="160"/>
      <c r="AA14" s="161"/>
      <c r="AB14" s="161"/>
      <c r="AC14" s="162"/>
      <c r="AD14" s="160"/>
      <c r="AE14" s="161"/>
      <c r="AF14" s="161"/>
      <c r="AG14" s="162"/>
      <c r="AH14" s="154"/>
    </row>
    <row r="15" spans="1:34" ht="15.75" x14ac:dyDescent="0.3">
      <c r="A15" s="220" t="s">
        <v>787</v>
      </c>
      <c r="B15" s="221">
        <v>45</v>
      </c>
      <c r="C15" s="222" t="s">
        <v>795</v>
      </c>
      <c r="D15" s="222"/>
      <c r="E15" s="223"/>
      <c r="F15" s="221">
        <v>2</v>
      </c>
      <c r="G15" s="222" t="s">
        <v>795</v>
      </c>
      <c r="H15" s="222"/>
      <c r="I15" s="223"/>
      <c r="J15" s="221">
        <v>18</v>
      </c>
      <c r="K15" s="222" t="s">
        <v>795</v>
      </c>
      <c r="L15" s="222"/>
      <c r="M15" s="223"/>
      <c r="N15" s="221">
        <v>5</v>
      </c>
      <c r="O15" s="222" t="s">
        <v>795</v>
      </c>
      <c r="P15" s="222"/>
      <c r="Q15" s="223"/>
      <c r="R15" s="221">
        <v>1</v>
      </c>
      <c r="S15" s="222" t="s">
        <v>796</v>
      </c>
      <c r="T15" s="222"/>
      <c r="U15" s="223"/>
      <c r="V15" s="221">
        <v>1</v>
      </c>
      <c r="W15" s="222" t="s">
        <v>796</v>
      </c>
      <c r="X15" s="222"/>
      <c r="Y15" s="223"/>
      <c r="Z15" s="221">
        <v>1</v>
      </c>
      <c r="AA15" s="222" t="s">
        <v>796</v>
      </c>
      <c r="AB15" s="222"/>
      <c r="AC15" s="223"/>
      <c r="AD15" s="221">
        <v>73</v>
      </c>
      <c r="AE15" s="222" t="s">
        <v>795</v>
      </c>
      <c r="AF15" s="222"/>
      <c r="AG15" s="223"/>
      <c r="AH15" s="154"/>
    </row>
    <row r="16" spans="1:34" ht="15.75" x14ac:dyDescent="0.3">
      <c r="A16" s="167" t="s">
        <v>797</v>
      </c>
      <c r="B16" s="168">
        <v>906610</v>
      </c>
      <c r="C16" s="154" t="s">
        <v>63</v>
      </c>
      <c r="D16" s="169">
        <v>50.632774689645565</v>
      </c>
      <c r="E16" s="170" t="s">
        <v>58</v>
      </c>
      <c r="F16" s="168">
        <v>22551.060000000005</v>
      </c>
      <c r="G16" s="154" t="s">
        <v>63</v>
      </c>
      <c r="H16" s="169">
        <v>1.2596407409734285</v>
      </c>
      <c r="I16" s="170" t="s">
        <v>58</v>
      </c>
      <c r="J16" s="168">
        <v>629860.68019999983</v>
      </c>
      <c r="K16" s="154" t="s">
        <v>63</v>
      </c>
      <c r="L16" s="169">
        <v>35.18230069527354</v>
      </c>
      <c r="M16" s="170" t="s">
        <v>58</v>
      </c>
      <c r="N16" s="168">
        <v>92439.200100000002</v>
      </c>
      <c r="O16" s="154" t="s">
        <v>63</v>
      </c>
      <c r="P16" s="169">
        <v>5.1634017429315966</v>
      </c>
      <c r="Q16" s="170" t="s">
        <v>58</v>
      </c>
      <c r="R16" s="168">
        <v>47263.299999999996</v>
      </c>
      <c r="S16" s="154" t="s">
        <v>63</v>
      </c>
      <c r="T16" s="169">
        <v>2.639999105711635</v>
      </c>
      <c r="U16" s="170" t="s">
        <v>58</v>
      </c>
      <c r="V16" s="168">
        <v>72115</v>
      </c>
      <c r="W16" s="154" t="s">
        <v>63</v>
      </c>
      <c r="X16" s="169">
        <v>4.0281473259039169</v>
      </c>
      <c r="Y16" s="170" t="s">
        <v>58</v>
      </c>
      <c r="Z16" s="168">
        <v>19580.899999999998</v>
      </c>
      <c r="AA16" s="154" t="s">
        <v>63</v>
      </c>
      <c r="AB16" s="169">
        <v>1.0937356995603134</v>
      </c>
      <c r="AC16" s="170" t="s">
        <v>58</v>
      </c>
      <c r="AD16" s="168">
        <v>1790420</v>
      </c>
      <c r="AE16" s="154" t="s">
        <v>63</v>
      </c>
      <c r="AF16" s="169">
        <v>100</v>
      </c>
      <c r="AG16" s="170" t="s">
        <v>58</v>
      </c>
      <c r="AH16" s="154"/>
    </row>
    <row r="17" spans="1:34" ht="15.75" x14ac:dyDescent="0.3">
      <c r="A17" s="167" t="s">
        <v>788</v>
      </c>
      <c r="B17" s="171">
        <v>3943.0729299</v>
      </c>
      <c r="C17" s="154" t="s">
        <v>789</v>
      </c>
      <c r="D17" s="169">
        <v>63.187602975365422</v>
      </c>
      <c r="E17" s="170" t="s">
        <v>58</v>
      </c>
      <c r="F17" s="171">
        <v>76.399999999999991</v>
      </c>
      <c r="G17" s="154" t="s">
        <v>789</v>
      </c>
      <c r="H17" s="169">
        <v>1.2243072733225728</v>
      </c>
      <c r="I17" s="170" t="s">
        <v>58</v>
      </c>
      <c r="J17" s="171">
        <v>1211.7323817699998</v>
      </c>
      <c r="K17" s="154" t="s">
        <v>789</v>
      </c>
      <c r="L17" s="169">
        <v>19.417968171747326</v>
      </c>
      <c r="M17" s="170" t="s">
        <v>58</v>
      </c>
      <c r="N17" s="171">
        <v>425.23473624999997</v>
      </c>
      <c r="O17" s="154" t="s">
        <v>789</v>
      </c>
      <c r="P17" s="169">
        <v>6.8143714719932067</v>
      </c>
      <c r="Q17" s="170" t="s">
        <v>58</v>
      </c>
      <c r="R17" s="171">
        <v>460</v>
      </c>
      <c r="S17" s="154" t="s">
        <v>789</v>
      </c>
      <c r="T17" s="169">
        <v>7.371483582832246</v>
      </c>
      <c r="U17" s="170" t="s">
        <v>58</v>
      </c>
      <c r="V17" s="171">
        <v>27.3</v>
      </c>
      <c r="W17" s="154" t="s">
        <v>789</v>
      </c>
      <c r="X17" s="169">
        <v>0.43748152567678322</v>
      </c>
      <c r="Y17" s="170" t="s">
        <v>58</v>
      </c>
      <c r="Z17" s="171">
        <v>96.523459840000001</v>
      </c>
      <c r="AA17" s="154" t="s">
        <v>789</v>
      </c>
      <c r="AB17" s="169">
        <v>1.5467849990624511</v>
      </c>
      <c r="AC17" s="170" t="s">
        <v>58</v>
      </c>
      <c r="AD17" s="171">
        <v>6240.2635077599998</v>
      </c>
      <c r="AE17" s="154" t="s">
        <v>789</v>
      </c>
      <c r="AF17" s="169">
        <v>100</v>
      </c>
      <c r="AG17" s="170" t="s">
        <v>58</v>
      </c>
      <c r="AH17" s="154"/>
    </row>
    <row r="18" spans="1:34" ht="15.75" x14ac:dyDescent="0.3">
      <c r="A18" s="175"/>
      <c r="B18" s="176"/>
      <c r="C18" s="177"/>
      <c r="D18" s="177"/>
      <c r="E18" s="178"/>
      <c r="F18" s="179"/>
      <c r="G18" s="177"/>
      <c r="H18" s="177"/>
      <c r="I18" s="178"/>
      <c r="J18" s="176"/>
      <c r="K18" s="177"/>
      <c r="L18" s="177"/>
      <c r="M18" s="178"/>
      <c r="N18" s="176"/>
      <c r="O18" s="177"/>
      <c r="P18" s="177"/>
      <c r="Q18" s="178"/>
      <c r="R18" s="176"/>
      <c r="S18" s="177"/>
      <c r="T18" s="177"/>
      <c r="U18" s="178"/>
      <c r="V18" s="176"/>
      <c r="W18" s="177"/>
      <c r="X18" s="177"/>
      <c r="Y18" s="178"/>
      <c r="Z18" s="176"/>
      <c r="AA18" s="177"/>
      <c r="AB18" s="177"/>
      <c r="AC18" s="178"/>
      <c r="AD18" s="176"/>
      <c r="AE18" s="177"/>
      <c r="AF18" s="177"/>
      <c r="AG18" s="178"/>
      <c r="AH18" s="154"/>
    </row>
    <row r="19" spans="1:34" ht="15.75" x14ac:dyDescent="0.3">
      <c r="A19" s="180"/>
      <c r="B19" s="154"/>
      <c r="C19" s="154"/>
      <c r="D19" s="154"/>
      <c r="E19" s="154"/>
      <c r="F19" s="154"/>
      <c r="G19" s="154"/>
      <c r="H19" s="154"/>
      <c r="I19" s="154"/>
      <c r="J19" s="154"/>
      <c r="K19" s="154"/>
      <c r="L19" s="182"/>
      <c r="M19" s="154"/>
      <c r="N19" s="154"/>
      <c r="O19" s="154"/>
      <c r="P19" s="154"/>
      <c r="Q19" s="154"/>
      <c r="R19" s="154"/>
      <c r="S19" s="154"/>
      <c r="T19" s="154"/>
      <c r="U19" s="154"/>
      <c r="V19" s="154"/>
      <c r="W19" s="154"/>
      <c r="X19" s="154"/>
      <c r="Y19" s="154"/>
      <c r="Z19" s="154"/>
      <c r="AA19" s="154"/>
      <c r="AB19" s="154"/>
      <c r="AC19" s="154"/>
      <c r="AD19" s="154"/>
      <c r="AE19" s="154"/>
      <c r="AF19" s="154"/>
      <c r="AG19" s="154"/>
      <c r="AH19" s="154"/>
    </row>
    <row r="20" spans="1:34" ht="15.75" x14ac:dyDescent="0.3">
      <c r="A20" s="153" t="s">
        <v>790</v>
      </c>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83"/>
      <c r="AE20" s="154"/>
      <c r="AF20" s="154"/>
      <c r="AG20" s="154"/>
      <c r="AH20" s="154"/>
    </row>
    <row r="21" spans="1:34" ht="15.75" x14ac:dyDescent="0.3">
      <c r="A21" s="153"/>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84"/>
      <c r="AA21" s="154"/>
      <c r="AB21" s="154"/>
      <c r="AC21" s="154"/>
      <c r="AD21" s="183"/>
      <c r="AE21" s="154"/>
      <c r="AF21" s="154"/>
      <c r="AG21" s="154"/>
      <c r="AH21" s="154"/>
    </row>
    <row r="22" spans="1:34" ht="30" x14ac:dyDescent="0.3">
      <c r="A22" s="185"/>
      <c r="B22" s="186" t="s">
        <v>787</v>
      </c>
      <c r="C22" s="157"/>
      <c r="D22" s="157"/>
      <c r="E22" s="158"/>
      <c r="F22" s="187" t="s">
        <v>798</v>
      </c>
      <c r="G22" s="188"/>
      <c r="H22" s="188"/>
      <c r="I22" s="189"/>
      <c r="J22" s="187" t="s">
        <v>799</v>
      </c>
      <c r="K22" s="188"/>
      <c r="L22" s="188"/>
      <c r="M22" s="189"/>
      <c r="N22" s="154"/>
      <c r="O22" s="154"/>
      <c r="P22" s="154"/>
      <c r="Q22" s="154"/>
      <c r="R22" s="154"/>
      <c r="S22" s="154"/>
      <c r="T22" s="154"/>
      <c r="U22" s="154"/>
      <c r="V22" s="154"/>
      <c r="W22" s="154"/>
      <c r="X22" s="154"/>
      <c r="Y22" s="154"/>
      <c r="Z22" s="154"/>
      <c r="AA22" s="154"/>
      <c r="AB22" s="154"/>
      <c r="AC22" s="154"/>
      <c r="AD22" s="190"/>
      <c r="AE22" s="154"/>
      <c r="AF22" s="154"/>
      <c r="AG22" s="154"/>
      <c r="AH22" s="154"/>
    </row>
    <row r="23" spans="1:34" ht="15.75" x14ac:dyDescent="0.3">
      <c r="A23" s="159" t="s">
        <v>344</v>
      </c>
      <c r="B23" s="191"/>
      <c r="C23" s="192"/>
      <c r="D23" s="192"/>
      <c r="E23" s="193"/>
      <c r="F23" s="191"/>
      <c r="G23" s="192"/>
      <c r="H23" s="192"/>
      <c r="I23" s="193"/>
      <c r="J23" s="191"/>
      <c r="K23" s="192"/>
      <c r="L23" s="192"/>
      <c r="M23" s="193"/>
      <c r="N23" s="154"/>
      <c r="O23" s="154"/>
      <c r="P23" s="154"/>
      <c r="Q23" s="154"/>
      <c r="R23" s="154"/>
      <c r="S23" s="154"/>
      <c r="T23" s="154"/>
      <c r="U23" s="154"/>
      <c r="V23" s="154"/>
      <c r="W23" s="154"/>
      <c r="X23" s="154"/>
      <c r="Y23" s="154"/>
      <c r="Z23" s="154"/>
      <c r="AA23" s="154"/>
      <c r="AB23" s="154"/>
      <c r="AC23" s="154"/>
      <c r="AD23" s="154"/>
      <c r="AE23" s="154"/>
      <c r="AF23" s="154"/>
      <c r="AG23" s="154"/>
      <c r="AH23" s="154"/>
    </row>
    <row r="24" spans="1:34" ht="15.75" x14ac:dyDescent="0.3">
      <c r="A24" s="167" t="s">
        <v>738</v>
      </c>
      <c r="B24" s="194">
        <v>2</v>
      </c>
      <c r="C24" s="154" t="s">
        <v>795</v>
      </c>
      <c r="D24" s="154"/>
      <c r="E24" s="170"/>
      <c r="F24" s="194">
        <v>0</v>
      </c>
      <c r="G24" s="154" t="s">
        <v>83</v>
      </c>
      <c r="H24" s="195">
        <v>0</v>
      </c>
      <c r="I24" s="170" t="s">
        <v>83</v>
      </c>
      <c r="J24" s="196">
        <v>3.5385740000000001</v>
      </c>
      <c r="K24" s="154" t="s">
        <v>789</v>
      </c>
      <c r="L24" s="195">
        <v>0.64395712416578754</v>
      </c>
      <c r="M24" s="170" t="s">
        <v>58</v>
      </c>
      <c r="N24" s="154"/>
      <c r="O24" s="154"/>
      <c r="P24" s="154"/>
      <c r="Q24" s="154"/>
      <c r="R24" s="154"/>
      <c r="S24" s="182"/>
      <c r="T24" s="196"/>
      <c r="U24" s="196"/>
      <c r="V24" s="184"/>
      <c r="W24" s="154"/>
      <c r="X24" s="197"/>
      <c r="Y24" s="154"/>
      <c r="Z24" s="154"/>
      <c r="AA24" s="154"/>
      <c r="AB24" s="154"/>
      <c r="AC24" s="154"/>
      <c r="AD24" s="154"/>
      <c r="AE24" s="154"/>
      <c r="AF24" s="154"/>
      <c r="AG24" s="154"/>
      <c r="AH24" s="154"/>
    </row>
    <row r="25" spans="1:34" ht="15.75" x14ac:dyDescent="0.3">
      <c r="A25" s="167" t="s">
        <v>600</v>
      </c>
      <c r="B25" s="194">
        <v>11</v>
      </c>
      <c r="C25" s="154" t="s">
        <v>795</v>
      </c>
      <c r="D25" s="154"/>
      <c r="E25" s="170"/>
      <c r="F25" s="194">
        <v>3277965</v>
      </c>
      <c r="G25" s="154" t="s">
        <v>792</v>
      </c>
      <c r="H25" s="195">
        <v>48.292158598563681</v>
      </c>
      <c r="I25" s="170" t="s">
        <v>58</v>
      </c>
      <c r="J25" s="196">
        <v>223.82574399999999</v>
      </c>
      <c r="K25" s="154" t="s">
        <v>789</v>
      </c>
      <c r="L25" s="195">
        <v>40.732278714676518</v>
      </c>
      <c r="M25" s="170" t="s">
        <v>58</v>
      </c>
      <c r="N25" s="154"/>
      <c r="O25" s="154"/>
      <c r="P25" s="154"/>
      <c r="Q25" s="154"/>
      <c r="R25" s="154"/>
      <c r="S25" s="154"/>
      <c r="T25" s="196"/>
      <c r="U25" s="196"/>
      <c r="V25" s="196"/>
      <c r="W25" s="154"/>
      <c r="X25" s="181"/>
      <c r="Y25" s="154"/>
      <c r="Z25" s="154"/>
      <c r="AA25" s="154"/>
      <c r="AB25" s="154"/>
      <c r="AC25" s="154"/>
      <c r="AD25" s="154"/>
      <c r="AE25" s="154"/>
      <c r="AF25" s="154"/>
      <c r="AG25" s="154"/>
      <c r="AH25" s="154"/>
    </row>
    <row r="26" spans="1:34" ht="15.75" x14ac:dyDescent="0.3">
      <c r="A26" s="167" t="s">
        <v>651</v>
      </c>
      <c r="B26" s="194">
        <v>9</v>
      </c>
      <c r="C26" s="154" t="s">
        <v>795</v>
      </c>
      <c r="D26" s="154"/>
      <c r="E26" s="170"/>
      <c r="F26" s="194">
        <v>1964045.9999999998</v>
      </c>
      <c r="G26" s="154" t="s">
        <v>792</v>
      </c>
      <c r="H26" s="195">
        <v>28.935031620799673</v>
      </c>
      <c r="I26" s="170" t="s">
        <v>58</v>
      </c>
      <c r="J26" s="196">
        <v>217.84027899999998</v>
      </c>
      <c r="K26" s="154" t="s">
        <v>789</v>
      </c>
      <c r="L26" s="195">
        <v>39.643031230182771</v>
      </c>
      <c r="M26" s="170" t="s">
        <v>58</v>
      </c>
      <c r="N26" s="154"/>
      <c r="O26" s="154"/>
      <c r="P26" s="154"/>
      <c r="Q26" s="154"/>
      <c r="R26" s="154"/>
      <c r="S26" s="154"/>
      <c r="T26" s="196"/>
      <c r="U26" s="154"/>
      <c r="V26" s="181"/>
      <c r="W26" s="154"/>
      <c r="X26" s="181"/>
      <c r="Y26" s="154"/>
      <c r="Z26" s="154"/>
      <c r="AA26" s="154"/>
      <c r="AB26" s="154"/>
      <c r="AC26" s="154"/>
      <c r="AD26" s="154"/>
      <c r="AE26" s="154"/>
      <c r="AF26" s="154"/>
      <c r="AG26" s="154"/>
      <c r="AH26" s="154"/>
    </row>
    <row r="27" spans="1:34" ht="15.75" x14ac:dyDescent="0.3">
      <c r="A27" s="167" t="s">
        <v>744</v>
      </c>
      <c r="B27" s="194">
        <v>1</v>
      </c>
      <c r="C27" s="154" t="s">
        <v>796</v>
      </c>
      <c r="D27" s="154"/>
      <c r="E27" s="170"/>
      <c r="F27" s="194">
        <v>0</v>
      </c>
      <c r="G27" s="154" t="s">
        <v>83</v>
      </c>
      <c r="H27" s="195">
        <v>0</v>
      </c>
      <c r="I27" s="170" t="s">
        <v>83</v>
      </c>
      <c r="J27" s="196">
        <v>1</v>
      </c>
      <c r="K27" s="154" t="s">
        <v>789</v>
      </c>
      <c r="L27" s="195">
        <v>0.18198209905057447</v>
      </c>
      <c r="M27" s="170" t="s">
        <v>58</v>
      </c>
      <c r="N27" s="154"/>
      <c r="O27" s="154"/>
      <c r="P27" s="154"/>
      <c r="Q27" s="154"/>
      <c r="R27" s="154"/>
      <c r="S27" s="182"/>
      <c r="T27" s="154"/>
      <c r="U27" s="154"/>
      <c r="V27" s="181"/>
      <c r="W27" s="154"/>
      <c r="X27" s="181"/>
      <c r="Y27" s="154"/>
      <c r="Z27" s="154"/>
      <c r="AA27" s="154"/>
      <c r="AB27" s="154"/>
      <c r="AC27" s="154"/>
      <c r="AD27" s="154"/>
      <c r="AE27" s="154"/>
      <c r="AF27" s="154"/>
      <c r="AG27" s="154"/>
      <c r="AH27" s="154"/>
    </row>
    <row r="28" spans="1:34" ht="15.75" x14ac:dyDescent="0.3">
      <c r="A28" s="167" t="s">
        <v>698</v>
      </c>
      <c r="B28" s="194">
        <v>1</v>
      </c>
      <c r="C28" s="154" t="s">
        <v>796</v>
      </c>
      <c r="D28" s="154"/>
      <c r="E28" s="170"/>
      <c r="F28" s="194">
        <v>123136</v>
      </c>
      <c r="G28" s="154" t="s">
        <v>792</v>
      </c>
      <c r="H28" s="195">
        <v>1.8140838115088895</v>
      </c>
      <c r="I28" s="170" t="s">
        <v>58</v>
      </c>
      <c r="J28" s="196">
        <v>7.9</v>
      </c>
      <c r="K28" s="154" t="s">
        <v>789</v>
      </c>
      <c r="L28" s="195">
        <v>1.4376585824995383</v>
      </c>
      <c r="M28" s="170" t="s">
        <v>58</v>
      </c>
      <c r="N28" s="154"/>
      <c r="O28" s="154"/>
      <c r="P28" s="154"/>
      <c r="Q28" s="154"/>
      <c r="R28" s="154"/>
      <c r="S28" s="182"/>
      <c r="T28" s="196"/>
      <c r="U28" s="196"/>
      <c r="V28" s="196"/>
      <c r="W28" s="154"/>
      <c r="X28" s="181"/>
      <c r="Y28" s="154"/>
      <c r="Z28" s="154"/>
      <c r="AA28" s="154"/>
      <c r="AB28" s="154"/>
      <c r="AC28" s="154"/>
      <c r="AD28" s="154"/>
      <c r="AE28" s="154"/>
      <c r="AF28" s="154"/>
      <c r="AG28" s="154"/>
      <c r="AH28" s="154"/>
    </row>
    <row r="29" spans="1:34" ht="15.75" x14ac:dyDescent="0.3">
      <c r="A29" s="167" t="s">
        <v>707</v>
      </c>
      <c r="B29" s="194">
        <v>3</v>
      </c>
      <c r="C29" s="154" t="s">
        <v>795</v>
      </c>
      <c r="D29" s="154"/>
      <c r="E29" s="170"/>
      <c r="F29" s="194">
        <v>1422632</v>
      </c>
      <c r="G29" s="154" t="s">
        <v>792</v>
      </c>
      <c r="H29" s="195">
        <v>20.958725969127752</v>
      </c>
      <c r="I29" s="170" t="s">
        <v>58</v>
      </c>
      <c r="J29" s="196">
        <v>95.4</v>
      </c>
      <c r="K29" s="154" t="s">
        <v>789</v>
      </c>
      <c r="L29" s="195">
        <v>17.361092249424807</v>
      </c>
      <c r="M29" s="170" t="s">
        <v>58</v>
      </c>
      <c r="N29" s="154"/>
      <c r="O29" s="154"/>
      <c r="P29" s="154"/>
      <c r="Q29" s="154"/>
      <c r="R29" s="154"/>
      <c r="S29" s="182"/>
      <c r="T29" s="196"/>
      <c r="U29" s="196"/>
      <c r="V29" s="196"/>
      <c r="W29" s="154"/>
      <c r="X29" s="181"/>
      <c r="Y29" s="154"/>
      <c r="Z29" s="154"/>
      <c r="AA29" s="154"/>
      <c r="AB29" s="154"/>
      <c r="AC29" s="154"/>
      <c r="AD29" s="154"/>
      <c r="AE29" s="154"/>
      <c r="AF29" s="154"/>
      <c r="AG29" s="154"/>
      <c r="AH29" s="154"/>
    </row>
    <row r="30" spans="1:34" ht="15.75" x14ac:dyDescent="0.3">
      <c r="A30" s="167"/>
      <c r="B30" s="198"/>
      <c r="C30" s="154"/>
      <c r="D30" s="154"/>
      <c r="E30" s="170"/>
      <c r="F30" s="198"/>
      <c r="G30" s="154"/>
      <c r="H30" s="199"/>
      <c r="I30" s="170"/>
      <c r="J30" s="200"/>
      <c r="K30" s="154"/>
      <c r="L30" s="199"/>
      <c r="M30" s="170"/>
      <c r="N30" s="154"/>
      <c r="O30" s="154"/>
      <c r="P30" s="154"/>
      <c r="Q30" s="154"/>
      <c r="R30" s="154"/>
      <c r="S30" s="182"/>
      <c r="T30" s="196"/>
      <c r="U30" s="196"/>
      <c r="V30" s="196"/>
      <c r="W30" s="154"/>
      <c r="X30" s="181"/>
      <c r="Y30" s="154"/>
      <c r="Z30" s="154"/>
      <c r="AA30" s="154"/>
      <c r="AB30" s="154"/>
      <c r="AC30" s="154"/>
      <c r="AD30" s="154"/>
      <c r="AE30" s="154"/>
      <c r="AF30" s="154"/>
      <c r="AG30" s="154"/>
      <c r="AH30" s="154"/>
    </row>
    <row r="31" spans="1:34" ht="15.75" x14ac:dyDescent="0.3">
      <c r="A31" s="207" t="s">
        <v>791</v>
      </c>
      <c r="B31" s="228">
        <v>27</v>
      </c>
      <c r="C31" s="153" t="s">
        <v>795</v>
      </c>
      <c r="D31" s="153"/>
      <c r="E31" s="225"/>
      <c r="F31" s="229">
        <v>6787779</v>
      </c>
      <c r="G31" s="153" t="s">
        <v>792</v>
      </c>
      <c r="H31" s="227">
        <v>100</v>
      </c>
      <c r="I31" s="225" t="s">
        <v>58</v>
      </c>
      <c r="J31" s="230">
        <v>549.50459699999999</v>
      </c>
      <c r="K31" s="153" t="s">
        <v>789</v>
      </c>
      <c r="L31" s="227">
        <v>100</v>
      </c>
      <c r="M31" s="225" t="s">
        <v>58</v>
      </c>
      <c r="N31" s="154"/>
      <c r="O31" s="154"/>
      <c r="P31" s="154"/>
      <c r="Q31" s="154"/>
      <c r="R31" s="194"/>
      <c r="S31" s="154"/>
      <c r="T31" s="196"/>
      <c r="U31" s="196"/>
      <c r="V31" s="196"/>
      <c r="W31" s="154"/>
      <c r="X31" s="154"/>
      <c r="Y31" s="154"/>
      <c r="Z31" s="154"/>
      <c r="AA31" s="154"/>
      <c r="AB31" s="154"/>
      <c r="AC31" s="154"/>
      <c r="AD31" s="190"/>
      <c r="AE31" s="154"/>
      <c r="AF31" s="154"/>
      <c r="AG31" s="153"/>
      <c r="AH31" s="154"/>
    </row>
    <row r="32" spans="1:34" ht="15.75" x14ac:dyDescent="0.3">
      <c r="A32" s="175"/>
      <c r="B32" s="202"/>
      <c r="C32" s="177"/>
      <c r="D32" s="177"/>
      <c r="E32" s="178"/>
      <c r="F32" s="202"/>
      <c r="G32" s="177"/>
      <c r="H32" s="177"/>
      <c r="I32" s="178"/>
      <c r="J32" s="176"/>
      <c r="K32" s="177"/>
      <c r="L32" s="177"/>
      <c r="M32" s="178"/>
      <c r="N32" s="154"/>
      <c r="O32" s="154"/>
      <c r="P32" s="154"/>
      <c r="Q32" s="154"/>
      <c r="R32" s="181"/>
      <c r="S32" s="154"/>
      <c r="T32" s="154"/>
      <c r="U32" s="154"/>
      <c r="V32" s="154"/>
      <c r="W32" s="154"/>
      <c r="X32" s="154"/>
      <c r="Y32" s="154"/>
      <c r="Z32" s="154"/>
      <c r="AA32" s="154"/>
      <c r="AB32" s="154"/>
      <c r="AC32" s="154"/>
      <c r="AD32" s="154"/>
      <c r="AE32" s="154"/>
      <c r="AF32" s="154"/>
      <c r="AG32" s="154"/>
      <c r="AH32" s="154"/>
    </row>
    <row r="33" spans="1:34" ht="15.75" x14ac:dyDescent="0.3">
      <c r="A33" s="180" t="s">
        <v>83</v>
      </c>
      <c r="B33" s="198"/>
      <c r="C33" s="154"/>
      <c r="D33" s="154"/>
      <c r="E33" s="154"/>
      <c r="F33" s="198"/>
      <c r="G33" s="154"/>
      <c r="H33" s="154"/>
      <c r="I33" s="154"/>
      <c r="J33" s="154"/>
      <c r="K33" s="154"/>
      <c r="L33" s="154"/>
      <c r="M33" s="154"/>
      <c r="N33" s="154"/>
      <c r="O33" s="154"/>
      <c r="P33" s="154"/>
      <c r="Q33" s="154"/>
      <c r="R33" s="181"/>
      <c r="S33" s="182"/>
      <c r="T33" s="154"/>
      <c r="U33" s="154"/>
      <c r="V33" s="154"/>
      <c r="W33" s="154"/>
      <c r="X33" s="154"/>
      <c r="Y33" s="154"/>
      <c r="Z33" s="154"/>
      <c r="AA33" s="154"/>
      <c r="AB33" s="154"/>
      <c r="AC33" s="154"/>
      <c r="AD33" s="154"/>
      <c r="AE33" s="154"/>
      <c r="AF33" s="154"/>
      <c r="AG33" s="154"/>
      <c r="AH33" s="154"/>
    </row>
    <row r="34" spans="1:34" ht="15.75" x14ac:dyDescent="0.3">
      <c r="A34" s="154"/>
      <c r="B34" s="198"/>
      <c r="C34" s="154"/>
      <c r="D34" s="154"/>
      <c r="E34" s="154"/>
      <c r="F34" s="183"/>
      <c r="G34" s="154"/>
      <c r="H34" s="154"/>
      <c r="I34" s="154"/>
      <c r="J34" s="154"/>
      <c r="K34" s="154"/>
      <c r="L34" s="154"/>
      <c r="M34" s="154"/>
      <c r="N34" s="154"/>
      <c r="O34" s="154"/>
      <c r="P34" s="154"/>
      <c r="Q34" s="154"/>
      <c r="R34" s="181"/>
      <c r="S34" s="182"/>
      <c r="T34" s="154"/>
      <c r="U34" s="154"/>
      <c r="V34" s="204"/>
      <c r="W34" s="154"/>
      <c r="X34" s="154"/>
      <c r="Y34" s="154"/>
      <c r="Z34" s="154"/>
      <c r="AA34" s="154"/>
      <c r="AB34" s="154"/>
      <c r="AC34" s="154"/>
      <c r="AD34" s="154"/>
      <c r="AE34" s="154"/>
      <c r="AF34" s="154"/>
      <c r="AG34" s="154"/>
      <c r="AH34" s="154"/>
    </row>
    <row r="35" spans="1:34" ht="15.75" x14ac:dyDescent="0.3">
      <c r="A35" s="153" t="s">
        <v>763</v>
      </c>
      <c r="B35" s="154"/>
      <c r="C35" s="154"/>
      <c r="D35" s="154"/>
      <c r="E35" s="154"/>
      <c r="F35" s="183"/>
      <c r="G35" s="154"/>
      <c r="H35" s="154"/>
      <c r="I35" s="154"/>
      <c r="J35" s="154"/>
      <c r="K35" s="154"/>
      <c r="L35" s="154"/>
      <c r="M35" s="154"/>
      <c r="N35" s="154"/>
      <c r="O35" s="154"/>
      <c r="P35" s="154"/>
      <c r="Q35" s="154"/>
      <c r="R35" s="154"/>
      <c r="S35" s="182"/>
      <c r="T35" s="154"/>
      <c r="U35" s="154"/>
      <c r="V35" s="154"/>
      <c r="W35" s="154"/>
      <c r="X35" s="154"/>
      <c r="Y35" s="154"/>
      <c r="Z35" s="154"/>
      <c r="AA35" s="154"/>
      <c r="AB35" s="154"/>
      <c r="AC35" s="154"/>
      <c r="AD35" s="154"/>
      <c r="AE35" s="154"/>
      <c r="AF35" s="154"/>
      <c r="AG35" s="154"/>
      <c r="AH35" s="154"/>
    </row>
    <row r="36" spans="1:34" ht="15.75" x14ac:dyDescent="0.3">
      <c r="A36" s="153"/>
      <c r="B36" s="154"/>
      <c r="C36" s="154"/>
      <c r="D36" s="154"/>
      <c r="E36" s="154"/>
      <c r="F36" s="154"/>
      <c r="G36" s="154"/>
      <c r="H36" s="154"/>
      <c r="I36" s="154"/>
      <c r="J36" s="154"/>
      <c r="K36" s="154"/>
      <c r="L36" s="154"/>
      <c r="M36" s="154"/>
      <c r="N36" s="154"/>
      <c r="O36" s="154"/>
      <c r="P36" s="154"/>
      <c r="Q36" s="154"/>
      <c r="R36" s="184"/>
      <c r="S36" s="182"/>
      <c r="T36" s="154"/>
      <c r="U36" s="154"/>
      <c r="V36" s="204"/>
      <c r="W36" s="154"/>
      <c r="X36" s="154"/>
      <c r="Y36" s="154"/>
      <c r="Z36" s="154"/>
      <c r="AA36" s="154"/>
      <c r="AB36" s="154"/>
      <c r="AC36" s="154"/>
      <c r="AD36" s="154"/>
      <c r="AE36" s="154"/>
      <c r="AF36" s="154"/>
      <c r="AG36" s="154"/>
      <c r="AH36" s="154"/>
    </row>
    <row r="37" spans="1:34" ht="30" x14ac:dyDescent="0.3">
      <c r="A37" s="185"/>
      <c r="B37" s="186" t="s">
        <v>787</v>
      </c>
      <c r="C37" s="157"/>
      <c r="D37" s="157"/>
      <c r="E37" s="158"/>
      <c r="F37" s="187" t="s">
        <v>800</v>
      </c>
      <c r="G37" s="188"/>
      <c r="H37" s="188"/>
      <c r="I37" s="189"/>
      <c r="J37" s="187" t="s">
        <v>801</v>
      </c>
      <c r="K37" s="188"/>
      <c r="L37" s="188"/>
      <c r="M37" s="189"/>
      <c r="N37" s="154"/>
      <c r="O37" s="154"/>
      <c r="P37" s="205"/>
      <c r="Q37" s="154"/>
      <c r="R37" s="206"/>
      <c r="S37" s="154"/>
      <c r="T37" s="154"/>
      <c r="U37" s="154"/>
      <c r="V37" s="154"/>
      <c r="W37" s="154"/>
      <c r="X37" s="154"/>
      <c r="Y37" s="154"/>
      <c r="Z37" s="154"/>
      <c r="AA37" s="154"/>
      <c r="AB37" s="154"/>
      <c r="AC37" s="154"/>
      <c r="AD37" s="154"/>
      <c r="AE37" s="154"/>
      <c r="AF37" s="154"/>
      <c r="AG37" s="154"/>
      <c r="AH37" s="154"/>
    </row>
    <row r="38" spans="1:34" ht="15.75" x14ac:dyDescent="0.3">
      <c r="A38" s="159" t="s">
        <v>344</v>
      </c>
      <c r="B38" s="191"/>
      <c r="C38" s="192"/>
      <c r="D38" s="192"/>
      <c r="E38" s="193"/>
      <c r="F38" s="191"/>
      <c r="G38" s="192"/>
      <c r="H38" s="192"/>
      <c r="I38" s="193"/>
      <c r="J38" s="191"/>
      <c r="K38" s="192"/>
      <c r="L38" s="192"/>
      <c r="M38" s="193"/>
      <c r="N38" s="154"/>
      <c r="O38" s="154"/>
      <c r="P38" s="205"/>
      <c r="Q38" s="154"/>
      <c r="R38" s="154"/>
      <c r="S38" s="154"/>
      <c r="T38" s="154"/>
      <c r="U38" s="154"/>
      <c r="V38" s="154"/>
      <c r="W38" s="154"/>
      <c r="X38" s="154"/>
      <c r="Y38" s="154"/>
      <c r="Z38" s="154"/>
      <c r="AA38" s="154"/>
      <c r="AB38" s="154"/>
      <c r="AC38" s="154"/>
      <c r="AD38" s="154"/>
      <c r="AE38" s="154"/>
      <c r="AF38" s="154"/>
      <c r="AG38" s="154"/>
      <c r="AH38" s="154"/>
    </row>
    <row r="39" spans="1:34" ht="15.75" x14ac:dyDescent="0.3">
      <c r="A39" s="207" t="s">
        <v>775</v>
      </c>
      <c r="B39" s="173"/>
      <c r="C39" s="154"/>
      <c r="D39" s="154"/>
      <c r="E39" s="170"/>
      <c r="F39" s="208"/>
      <c r="G39" s="154"/>
      <c r="H39" s="199"/>
      <c r="I39" s="170"/>
      <c r="J39" s="172"/>
      <c r="K39" s="154"/>
      <c r="L39" s="199"/>
      <c r="M39" s="170"/>
      <c r="N39" s="154"/>
      <c r="O39" s="154"/>
      <c r="P39" s="205"/>
      <c r="Q39" s="154"/>
      <c r="R39" s="154"/>
      <c r="S39" s="154"/>
      <c r="T39" s="154"/>
      <c r="U39" s="154"/>
      <c r="V39" s="154"/>
      <c r="W39" s="154"/>
      <c r="X39" s="154"/>
      <c r="Y39" s="154"/>
      <c r="Z39" s="154"/>
      <c r="AA39" s="154"/>
      <c r="AB39" s="154"/>
      <c r="AC39" s="154"/>
      <c r="AD39" s="154"/>
      <c r="AE39" s="154"/>
      <c r="AF39" s="154"/>
      <c r="AG39" s="154"/>
      <c r="AH39" s="154"/>
    </row>
    <row r="40" spans="1:34" ht="15.75" x14ac:dyDescent="0.3">
      <c r="A40" s="167" t="s">
        <v>774</v>
      </c>
      <c r="B40" s="194">
        <v>4</v>
      </c>
      <c r="C40" s="154" t="s">
        <v>795</v>
      </c>
      <c r="D40" s="154"/>
      <c r="E40" s="170"/>
      <c r="F40" s="209">
        <v>63100</v>
      </c>
      <c r="G40" s="154" t="s">
        <v>63</v>
      </c>
      <c r="H40" s="199">
        <v>62.72365805168986</v>
      </c>
      <c r="I40" s="170" t="s">
        <v>58</v>
      </c>
      <c r="J40" s="210"/>
      <c r="K40" s="154"/>
      <c r="L40" s="211"/>
      <c r="M40" s="170"/>
      <c r="N40" s="212"/>
      <c r="O40" s="154"/>
      <c r="P40" s="205"/>
      <c r="Q40" s="154"/>
      <c r="R40" s="154"/>
      <c r="S40" s="154"/>
      <c r="T40" s="154"/>
      <c r="U40" s="154"/>
      <c r="V40" s="154"/>
      <c r="W40" s="154"/>
      <c r="X40" s="154"/>
      <c r="Y40" s="154"/>
      <c r="Z40" s="154"/>
      <c r="AA40" s="154"/>
      <c r="AB40" s="154"/>
      <c r="AC40" s="154"/>
      <c r="AD40" s="154"/>
      <c r="AE40" s="154"/>
      <c r="AF40" s="154"/>
      <c r="AG40" s="154"/>
      <c r="AH40" s="154"/>
    </row>
    <row r="41" spans="1:34" ht="15.75" x14ac:dyDescent="0.3">
      <c r="A41" s="167" t="s">
        <v>776</v>
      </c>
      <c r="B41" s="194">
        <v>1</v>
      </c>
      <c r="C41" s="154" t="s">
        <v>796</v>
      </c>
      <c r="D41" s="154"/>
      <c r="E41" s="170"/>
      <c r="F41" s="209">
        <v>27400</v>
      </c>
      <c r="G41" s="154" t="s">
        <v>63</v>
      </c>
      <c r="H41" s="199">
        <v>27.236580516898606</v>
      </c>
      <c r="I41" s="170" t="s">
        <v>58</v>
      </c>
      <c r="J41" s="210"/>
      <c r="K41" s="154"/>
      <c r="L41" s="211"/>
      <c r="M41" s="170"/>
      <c r="N41" s="212"/>
      <c r="O41" s="154"/>
      <c r="P41" s="205"/>
      <c r="Q41" s="154"/>
      <c r="R41" s="154"/>
      <c r="S41" s="154"/>
      <c r="T41" s="154"/>
      <c r="U41" s="154"/>
      <c r="V41" s="154"/>
      <c r="W41" s="154"/>
      <c r="X41" s="154"/>
      <c r="Y41" s="154"/>
      <c r="Z41" s="154"/>
      <c r="AA41" s="154"/>
      <c r="AB41" s="154"/>
      <c r="AC41" s="154"/>
      <c r="AD41" s="154"/>
      <c r="AE41" s="154"/>
      <c r="AF41" s="154"/>
      <c r="AG41" s="154"/>
      <c r="AH41" s="154"/>
    </row>
    <row r="42" spans="1:34" ht="15.75" x14ac:dyDescent="0.3">
      <c r="A42" s="207" t="s">
        <v>777</v>
      </c>
      <c r="B42" s="194"/>
      <c r="C42" s="154"/>
      <c r="D42" s="154"/>
      <c r="E42" s="170"/>
      <c r="F42" s="209"/>
      <c r="G42" s="154"/>
      <c r="H42" s="199"/>
      <c r="I42" s="170"/>
      <c r="J42" s="210"/>
      <c r="K42" s="154"/>
      <c r="L42" s="211"/>
      <c r="M42" s="170"/>
      <c r="N42" s="212"/>
      <c r="O42" s="154"/>
      <c r="P42" s="205"/>
      <c r="Q42" s="154"/>
      <c r="R42" s="154"/>
      <c r="S42" s="154"/>
      <c r="T42" s="154"/>
      <c r="U42" s="154"/>
      <c r="V42" s="154"/>
      <c r="W42" s="154"/>
      <c r="X42" s="154"/>
      <c r="Y42" s="154"/>
      <c r="Z42" s="154"/>
      <c r="AA42" s="154"/>
      <c r="AB42" s="154"/>
      <c r="AC42" s="154"/>
      <c r="AD42" s="154"/>
      <c r="AE42" s="154"/>
      <c r="AF42" s="154"/>
      <c r="AG42" s="154"/>
      <c r="AH42" s="154"/>
    </row>
    <row r="43" spans="1:34" ht="15.75" x14ac:dyDescent="0.3">
      <c r="A43" s="167" t="s">
        <v>778</v>
      </c>
      <c r="B43" s="194">
        <v>1</v>
      </c>
      <c r="C43" s="154" t="s">
        <v>796</v>
      </c>
      <c r="D43" s="154"/>
      <c r="E43" s="170"/>
      <c r="F43" s="209">
        <v>10100</v>
      </c>
      <c r="G43" s="154" t="s">
        <v>63</v>
      </c>
      <c r="H43" s="199">
        <v>10.039761431411531</v>
      </c>
      <c r="I43" s="170" t="s">
        <v>58</v>
      </c>
      <c r="J43" s="210"/>
      <c r="K43" s="154"/>
      <c r="L43" s="211"/>
      <c r="M43" s="170"/>
      <c r="N43" s="212"/>
      <c r="O43" s="154"/>
      <c r="P43" s="205"/>
      <c r="Q43" s="154"/>
      <c r="R43" s="154"/>
      <c r="S43" s="154"/>
      <c r="T43" s="154"/>
      <c r="U43" s="154"/>
      <c r="V43" s="154"/>
      <c r="W43" s="154"/>
      <c r="X43" s="154"/>
      <c r="Y43" s="154"/>
      <c r="Z43" s="154"/>
      <c r="AA43" s="154"/>
      <c r="AB43" s="154"/>
      <c r="AC43" s="154"/>
      <c r="AD43" s="154"/>
      <c r="AE43" s="154"/>
      <c r="AF43" s="154"/>
      <c r="AG43" s="154"/>
      <c r="AH43" s="154"/>
    </row>
    <row r="44" spans="1:34" ht="15.75" x14ac:dyDescent="0.3">
      <c r="A44" s="167"/>
      <c r="B44" s="173"/>
      <c r="C44" s="154"/>
      <c r="D44" s="154"/>
      <c r="E44" s="170"/>
      <c r="F44" s="209"/>
      <c r="G44" s="154"/>
      <c r="H44" s="199"/>
      <c r="I44" s="170"/>
      <c r="J44" s="172"/>
      <c r="K44" s="154"/>
      <c r="L44" s="199"/>
      <c r="M44" s="170"/>
      <c r="N44" s="154"/>
      <c r="O44" s="154"/>
      <c r="P44" s="205"/>
      <c r="Q44" s="154"/>
      <c r="R44" s="154"/>
      <c r="S44" s="154"/>
      <c r="T44" s="154"/>
      <c r="U44" s="154"/>
      <c r="V44" s="154"/>
      <c r="W44" s="154"/>
      <c r="X44" s="154"/>
      <c r="Y44" s="154"/>
      <c r="Z44" s="154"/>
      <c r="AA44" s="154"/>
      <c r="AB44" s="154"/>
      <c r="AC44" s="154"/>
      <c r="AD44" s="154"/>
      <c r="AE44" s="154"/>
      <c r="AF44" s="154"/>
      <c r="AG44" s="154"/>
      <c r="AH44" s="154"/>
    </row>
    <row r="45" spans="1:34" ht="15.75" x14ac:dyDescent="0.3">
      <c r="A45" s="207" t="s">
        <v>791</v>
      </c>
      <c r="B45" s="224">
        <v>6</v>
      </c>
      <c r="C45" s="153" t="s">
        <v>795</v>
      </c>
      <c r="D45" s="153"/>
      <c r="E45" s="225"/>
      <c r="F45" s="226">
        <v>100600</v>
      </c>
      <c r="G45" s="153" t="s">
        <v>63</v>
      </c>
      <c r="H45" s="227">
        <v>100</v>
      </c>
      <c r="I45" s="225" t="s">
        <v>58</v>
      </c>
      <c r="J45" s="172"/>
      <c r="K45" s="154"/>
      <c r="L45" s="201"/>
      <c r="M45" s="170"/>
      <c r="N45" s="154"/>
      <c r="O45" s="154"/>
      <c r="P45" s="154"/>
      <c r="Q45" s="154"/>
      <c r="R45" s="190"/>
      <c r="S45" s="154"/>
      <c r="T45" s="190"/>
      <c r="U45" s="154"/>
      <c r="V45" s="154"/>
      <c r="W45" s="154"/>
      <c r="X45" s="154"/>
      <c r="Y45" s="154"/>
      <c r="Z45" s="154"/>
      <c r="AA45" s="154"/>
      <c r="AB45" s="154"/>
      <c r="AC45" s="154"/>
      <c r="AD45" s="190"/>
      <c r="AE45" s="154"/>
      <c r="AF45" s="154"/>
      <c r="AG45" s="154"/>
      <c r="AH45" s="154"/>
    </row>
    <row r="46" spans="1:34" ht="15.75" x14ac:dyDescent="0.3">
      <c r="A46" s="175"/>
      <c r="B46" s="176"/>
      <c r="C46" s="177"/>
      <c r="D46" s="177"/>
      <c r="E46" s="178"/>
      <c r="F46" s="176"/>
      <c r="G46" s="177"/>
      <c r="H46" s="177"/>
      <c r="I46" s="178"/>
      <c r="J46" s="176"/>
      <c r="K46" s="177"/>
      <c r="L46" s="177"/>
      <c r="M46" s="178"/>
      <c r="N46" s="154"/>
      <c r="O46" s="154"/>
      <c r="P46" s="154"/>
      <c r="Q46" s="154"/>
      <c r="R46" s="154"/>
      <c r="S46" s="154"/>
      <c r="T46" s="154"/>
      <c r="U46" s="154"/>
      <c r="V46" s="154"/>
      <c r="W46" s="154"/>
      <c r="X46" s="154"/>
      <c r="Y46" s="154"/>
      <c r="Z46" s="154"/>
      <c r="AA46" s="154"/>
      <c r="AB46" s="154"/>
      <c r="AC46" s="154"/>
      <c r="AD46" s="190"/>
      <c r="AE46" s="154"/>
      <c r="AF46" s="154"/>
      <c r="AG46" s="154"/>
      <c r="AH46" s="154"/>
    </row>
    <row r="47" spans="1:34" ht="15.75" x14ac:dyDescent="0.3">
      <c r="A47" s="180" t="s">
        <v>83</v>
      </c>
      <c r="B47" s="154"/>
      <c r="C47" s="154"/>
      <c r="D47" s="154"/>
      <c r="E47" s="154"/>
      <c r="F47" s="203"/>
      <c r="G47" s="154"/>
      <c r="H47" s="201"/>
      <c r="I47" s="154"/>
      <c r="J47" s="200"/>
      <c r="K47" s="154"/>
      <c r="L47" s="201"/>
      <c r="M47" s="154"/>
      <c r="N47" s="154"/>
      <c r="O47" s="154"/>
      <c r="P47" s="154"/>
      <c r="Q47" s="154"/>
      <c r="R47" s="154"/>
      <c r="S47" s="154"/>
      <c r="T47" s="154"/>
      <c r="U47" s="154"/>
      <c r="V47" s="154"/>
      <c r="W47" s="154"/>
      <c r="X47" s="154"/>
      <c r="Y47" s="154"/>
      <c r="Z47" s="154"/>
      <c r="AA47" s="154"/>
      <c r="AB47" s="154"/>
      <c r="AC47" s="154"/>
      <c r="AD47" s="190"/>
      <c r="AE47" s="154"/>
      <c r="AF47" s="154"/>
      <c r="AG47" s="154"/>
      <c r="AH47" s="154"/>
    </row>
    <row r="48" spans="1:34" ht="17.25" thickBot="1" x14ac:dyDescent="0.35">
      <c r="A48" s="213" t="s">
        <v>786</v>
      </c>
      <c r="B48" s="214">
        <v>106</v>
      </c>
      <c r="C48" s="213" t="s">
        <v>793</v>
      </c>
      <c r="D48" s="213"/>
      <c r="E48" s="213"/>
      <c r="F48" s="215">
        <v>2521625</v>
      </c>
      <c r="G48" s="213" t="s">
        <v>63</v>
      </c>
      <c r="H48" s="213"/>
      <c r="I48" s="213"/>
      <c r="J48" s="216">
        <v>6824.7692746131061</v>
      </c>
      <c r="K48" s="213"/>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row>
    <row r="49" spans="1:34" ht="17.25" thickTop="1" x14ac:dyDescent="0.35">
      <c r="A49" s="217" t="s">
        <v>794</v>
      </c>
      <c r="B49" s="154"/>
      <c r="C49" s="154"/>
      <c r="D49" s="154"/>
      <c r="E49" s="154"/>
      <c r="F49" s="154"/>
      <c r="G49" s="154"/>
      <c r="H49" s="154"/>
      <c r="I49" s="154"/>
      <c r="J49" s="218"/>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row>
    <row r="50" spans="1:34" ht="15.75" x14ac:dyDescent="0.3">
      <c r="A50" s="154"/>
      <c r="B50" s="154"/>
      <c r="C50" s="154"/>
      <c r="D50" s="154"/>
      <c r="E50" s="154"/>
      <c r="F50" s="203"/>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row>
    <row r="51" spans="1:34" ht="15.75" x14ac:dyDescent="0.3">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219"/>
      <c r="AE51" s="154"/>
      <c r="AF51" s="154"/>
      <c r="AG51" s="154"/>
      <c r="AH51" s="154"/>
    </row>
    <row r="52" spans="1:34" ht="15.75" x14ac:dyDescent="0.3">
      <c r="A52" s="154"/>
      <c r="B52" s="154"/>
      <c r="C52" s="154"/>
      <c r="D52" s="154"/>
      <c r="E52" s="154"/>
      <c r="F52" s="183"/>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219"/>
      <c r="AE52" s="154"/>
      <c r="AF52" s="154"/>
      <c r="AG52" s="154"/>
      <c r="AH52" s="154"/>
    </row>
    <row r="53" spans="1:34" ht="15.75" x14ac:dyDescent="0.3">
      <c r="A53" s="154"/>
      <c r="B53" s="154"/>
      <c r="C53" s="154"/>
      <c r="D53" s="154"/>
      <c r="E53" s="154"/>
      <c r="F53" s="154"/>
      <c r="G53" s="154"/>
      <c r="H53" s="154"/>
      <c r="I53" s="154"/>
      <c r="J53" s="154"/>
      <c r="K53" s="18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row>
    <row r="54" spans="1:34" ht="15.75" x14ac:dyDescent="0.3">
      <c r="A54" s="154"/>
      <c r="B54" s="154"/>
      <c r="C54" s="154"/>
      <c r="D54" s="154"/>
      <c r="E54" s="154"/>
      <c r="F54" s="154"/>
      <c r="G54" s="154"/>
      <c r="H54" s="154"/>
      <c r="I54" s="154"/>
      <c r="J54" s="154"/>
      <c r="K54" s="18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row>
    <row r="55" spans="1:34" ht="15.75" x14ac:dyDescent="0.3">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219"/>
      <c r="AE55" s="154"/>
      <c r="AF55" s="154"/>
      <c r="AG55" s="154"/>
      <c r="AH55" s="154"/>
    </row>
    <row r="56" spans="1:34" ht="15.75" x14ac:dyDescent="0.3">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219"/>
      <c r="AE56" s="154"/>
      <c r="AF56" s="154"/>
      <c r="AG56" s="154"/>
      <c r="AH56" s="154"/>
    </row>
  </sheetData>
  <conditionalFormatting sqref="W21:Y22 AA21:AH22 AC20:AH20 F20:Q23 F19:M19 O19:Q19 W24:W26 X24:X30 M24:Q26 G24:G29 I24:I29 K24:K29 J18 K16:Q18 AF5:AH18 F13:Q14 W20:Z20 W19:AH19 W23:AH23 Y24:AH26 W13:AE18">
    <cfRule type="expression" dxfId="12" priority="24" stopIfTrue="1">
      <formula>F5=MAX($G5:$R5)</formula>
    </cfRule>
  </conditionalFormatting>
  <conditionalFormatting sqref="J8:J9 O5:Q9 K5:M5 G5:I9 W5:Y9 AA5:AE9 F8:F9 N8:N9 Z8:Z9 AA11:AE11 F16:I17 AC12:AE12 G18:I18 K7:M9 L6:M6">
    <cfRule type="expression" dxfId="11" priority="29" stopIfTrue="1">
      <formula>F5=MAX($G5:$R5)</formula>
    </cfRule>
  </conditionalFormatting>
  <conditionalFormatting sqref="AA10:AE10">
    <cfRule type="expression" dxfId="10" priority="28" stopIfTrue="1">
      <formula>AA10=MAX($G10:$R10)</formula>
    </cfRule>
  </conditionalFormatting>
  <conditionalFormatting sqref="K15:Q15 F15:I15">
    <cfRule type="expression" dxfId="9" priority="26" stopIfTrue="1">
      <formula>F15=MAX($G15:$R15)</formula>
    </cfRule>
  </conditionalFormatting>
  <conditionalFormatting sqref="AA12:AB12">
    <cfRule type="expression" dxfId="8" priority="25" stopIfTrue="1">
      <formula>AA12=MAX($G12:$R12)</formula>
    </cfRule>
  </conditionalFormatting>
  <conditionalFormatting sqref="Z21">
    <cfRule type="expression" dxfId="7" priority="30" stopIfTrue="1">
      <formula>Z21=MAX($G20:$R20)</formula>
    </cfRule>
  </conditionalFormatting>
  <conditionalFormatting sqref="G40:G41">
    <cfRule type="expression" dxfId="6" priority="19" stopIfTrue="1">
      <formula>$F$41=0</formula>
    </cfRule>
  </conditionalFormatting>
  <conditionalFormatting sqref="G40:G43 K40:K43">
    <cfRule type="expression" dxfId="5" priority="18" stopIfTrue="1">
      <formula>F40=0</formula>
    </cfRule>
  </conditionalFormatting>
  <conditionalFormatting sqref="K40:K41">
    <cfRule type="expression" dxfId="4" priority="17" stopIfTrue="1">
      <formula>$F$41=0</formula>
    </cfRule>
  </conditionalFormatting>
  <conditionalFormatting sqref="Z22">
    <cfRule type="expression" dxfId="3" priority="31" stopIfTrue="1">
      <formula>Z22=MAX($G20:$R20)</formula>
    </cfRule>
  </conditionalFormatting>
  <conditionalFormatting sqref="O10:Q10 K10:M10 G10:I10 W10:Y10">
    <cfRule type="expression" dxfId="2" priority="13" stopIfTrue="1">
      <formula>G10=MAX($G10:$R10)</formula>
    </cfRule>
  </conditionalFormatting>
  <conditionalFormatting sqref="O11:Q11 G11:I11 W11:Y11 L11:M11">
    <cfRule type="expression" dxfId="1" priority="11" stopIfTrue="1">
      <formula>G11=MAX($G11:$R11)</formula>
    </cfRule>
  </conditionalFormatting>
  <conditionalFormatting sqref="O12:Q12 G12:I12 W12:Y12 K12:M12">
    <cfRule type="expression" dxfId="0" priority="9" stopIfTrue="1">
      <formula>G12=MAX($G12:$R12)</formula>
    </cfRule>
  </conditionalFormatting>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topLeftCell="A19" zoomScaleNormal="100" workbookViewId="0">
      <selection activeCell="A47" sqref="A47"/>
    </sheetView>
  </sheetViews>
  <sheetFormatPr defaultRowHeight="12.75" x14ac:dyDescent="0.2"/>
  <cols>
    <col min="1" max="1" width="63.85546875" style="435" customWidth="1"/>
    <col min="2" max="25" width="9.140625" style="435"/>
    <col min="26" max="26" width="39" style="435" customWidth="1"/>
    <col min="27" max="16384" width="9.140625" style="435"/>
  </cols>
  <sheetData>
    <row r="1" spans="1:39" ht="15" x14ac:dyDescent="0.3">
      <c r="A1" s="433" t="s">
        <v>803</v>
      </c>
      <c r="B1" s="433"/>
      <c r="C1" s="433"/>
      <c r="D1" s="433"/>
      <c r="E1" s="433"/>
      <c r="F1" s="433"/>
      <c r="G1" s="433"/>
      <c r="H1" s="433"/>
      <c r="I1" s="433"/>
      <c r="J1" s="433"/>
      <c r="K1" s="433"/>
      <c r="L1" s="433"/>
      <c r="M1" s="433"/>
      <c r="N1" s="433"/>
      <c r="O1" s="433"/>
      <c r="P1" s="433"/>
      <c r="Q1" s="433"/>
      <c r="R1" s="433"/>
      <c r="S1" s="433"/>
      <c r="T1" s="433"/>
      <c r="U1" s="433"/>
      <c r="V1" s="433"/>
      <c r="W1" s="434"/>
      <c r="X1" s="434"/>
      <c r="Y1" s="341"/>
      <c r="Z1" s="341"/>
      <c r="AA1" s="341"/>
      <c r="AB1" s="341"/>
      <c r="AC1" s="341"/>
      <c r="AD1" s="341"/>
      <c r="AE1" s="341"/>
      <c r="AF1" s="341"/>
      <c r="AG1" s="341"/>
      <c r="AH1" s="341"/>
      <c r="AI1" s="341"/>
      <c r="AJ1" s="341"/>
      <c r="AK1" s="341"/>
      <c r="AL1" s="341"/>
      <c r="AM1" s="341"/>
    </row>
    <row r="2" spans="1:39" ht="15" x14ac:dyDescent="0.3">
      <c r="A2" s="434"/>
      <c r="B2" s="434"/>
      <c r="C2" s="434"/>
      <c r="D2" s="434"/>
      <c r="E2" s="434"/>
      <c r="F2" s="434"/>
      <c r="G2" s="434"/>
      <c r="H2" s="434"/>
      <c r="I2" s="434"/>
      <c r="J2" s="434"/>
      <c r="K2" s="434"/>
      <c r="L2" s="434"/>
      <c r="M2" s="434"/>
      <c r="N2" s="434"/>
      <c r="O2" s="434"/>
      <c r="P2" s="434"/>
      <c r="Q2" s="434"/>
      <c r="R2" s="434"/>
      <c r="S2" s="434"/>
      <c r="T2" s="434"/>
      <c r="U2" s="434"/>
      <c r="V2" s="434"/>
      <c r="W2" s="434"/>
      <c r="X2" s="434"/>
      <c r="Y2" s="341"/>
      <c r="Z2" s="341"/>
      <c r="AA2" s="341"/>
      <c r="AB2" s="341"/>
      <c r="AC2" s="341"/>
      <c r="AD2" s="341"/>
      <c r="AE2" s="341"/>
      <c r="AF2" s="341"/>
      <c r="AG2" s="341"/>
      <c r="AH2" s="341"/>
      <c r="AI2" s="341"/>
      <c r="AJ2" s="341"/>
      <c r="AK2" s="341"/>
      <c r="AL2" s="341"/>
      <c r="AM2" s="341"/>
    </row>
    <row r="3" spans="1:39" ht="15" x14ac:dyDescent="0.3">
      <c r="A3" s="341"/>
      <c r="B3" s="341"/>
      <c r="C3" s="341"/>
      <c r="D3" s="341"/>
      <c r="E3" s="341"/>
      <c r="F3" s="341"/>
      <c r="G3" s="341"/>
      <c r="H3" s="341"/>
      <c r="I3" s="341"/>
      <c r="J3" s="341"/>
      <c r="K3" s="341"/>
      <c r="L3" s="341"/>
      <c r="M3" s="341"/>
      <c r="N3" s="383"/>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row>
    <row r="4" spans="1:39" ht="15" x14ac:dyDescent="0.3">
      <c r="A4" s="341"/>
      <c r="B4" s="341"/>
      <c r="C4" s="341"/>
      <c r="D4" s="341"/>
      <c r="E4" s="341"/>
      <c r="F4" s="341"/>
      <c r="G4" s="341"/>
      <c r="H4" s="341"/>
      <c r="I4" s="341"/>
      <c r="J4" s="341"/>
      <c r="K4" s="341"/>
      <c r="L4" s="341"/>
      <c r="M4" s="341"/>
      <c r="N4" s="383"/>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row>
    <row r="5" spans="1:39" ht="15" x14ac:dyDescent="0.3">
      <c r="A5" s="341"/>
      <c r="B5" s="450" t="s">
        <v>980</v>
      </c>
      <c r="C5" s="450"/>
      <c r="D5" s="450"/>
      <c r="E5" s="450"/>
      <c r="F5" s="450"/>
      <c r="G5" s="450"/>
      <c r="H5" s="450"/>
      <c r="I5" s="450"/>
      <c r="J5" s="450"/>
      <c r="K5" s="450"/>
      <c r="L5" s="450"/>
      <c r="M5" s="450"/>
      <c r="N5" s="383"/>
      <c r="O5" s="450" t="str">
        <f>B5</f>
        <v>SLIDE 7/8</v>
      </c>
      <c r="P5" s="450"/>
      <c r="Q5" s="450"/>
      <c r="R5" s="450"/>
      <c r="S5" s="450"/>
      <c r="T5" s="450"/>
      <c r="U5" s="450"/>
      <c r="V5" s="450"/>
      <c r="W5" s="429"/>
      <c r="X5" s="429"/>
      <c r="Y5" s="341"/>
      <c r="Z5" s="341"/>
      <c r="AA5" s="450" t="str">
        <f>O5</f>
        <v>SLIDE 7/8</v>
      </c>
      <c r="AB5" s="450"/>
      <c r="AC5" s="450"/>
      <c r="AD5" s="450"/>
      <c r="AE5" s="450"/>
      <c r="AF5" s="450"/>
      <c r="AG5" s="450"/>
      <c r="AH5" s="450"/>
      <c r="AI5" s="450"/>
      <c r="AJ5" s="450"/>
      <c r="AK5" s="450"/>
      <c r="AL5" s="450"/>
      <c r="AM5" s="450"/>
    </row>
    <row r="6" spans="1:39" ht="15" x14ac:dyDescent="0.3">
      <c r="A6" s="341"/>
      <c r="B6" s="341"/>
      <c r="C6" s="341"/>
      <c r="D6" s="341"/>
      <c r="E6" s="341"/>
      <c r="F6" s="341"/>
      <c r="G6" s="341"/>
      <c r="H6" s="341"/>
      <c r="I6" s="341"/>
      <c r="J6" s="341"/>
      <c r="K6" s="341"/>
      <c r="L6" s="341"/>
      <c r="M6" s="341"/>
      <c r="N6" s="383"/>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row>
    <row r="7" spans="1:39" ht="75" x14ac:dyDescent="0.3">
      <c r="A7" s="384" t="s">
        <v>804</v>
      </c>
      <c r="B7" s="411" t="s">
        <v>805</v>
      </c>
      <c r="C7" s="412" t="s">
        <v>806</v>
      </c>
      <c r="D7" s="412" t="s">
        <v>807</v>
      </c>
      <c r="E7" s="412" t="s">
        <v>808</v>
      </c>
      <c r="F7" s="412" t="s">
        <v>809</v>
      </c>
      <c r="G7" s="412" t="s">
        <v>810</v>
      </c>
      <c r="H7" s="412" t="s">
        <v>811</v>
      </c>
      <c r="I7" s="412" t="s">
        <v>812</v>
      </c>
      <c r="J7" s="412" t="s">
        <v>813</v>
      </c>
      <c r="K7" s="412" t="s">
        <v>814</v>
      </c>
      <c r="L7" s="412" t="s">
        <v>815</v>
      </c>
      <c r="M7" s="413" t="s">
        <v>816</v>
      </c>
      <c r="N7" s="383"/>
      <c r="O7" s="411" t="s">
        <v>981</v>
      </c>
      <c r="P7" s="412" t="s">
        <v>982</v>
      </c>
      <c r="Q7" s="412" t="s">
        <v>817</v>
      </c>
      <c r="R7" s="412" t="s">
        <v>814</v>
      </c>
      <c r="S7" s="412" t="s">
        <v>818</v>
      </c>
      <c r="T7" s="412" t="s">
        <v>819</v>
      </c>
      <c r="U7" s="412" t="s">
        <v>983</v>
      </c>
      <c r="V7" s="413" t="s">
        <v>820</v>
      </c>
      <c r="W7" s="412" t="s">
        <v>821</v>
      </c>
      <c r="X7" s="413" t="s">
        <v>822</v>
      </c>
      <c r="Y7" s="341"/>
      <c r="Z7" s="231" t="s">
        <v>804</v>
      </c>
      <c r="AA7" s="254" t="s">
        <v>823</v>
      </c>
      <c r="AB7" s="254" t="s">
        <v>824</v>
      </c>
      <c r="AC7" s="254" t="s">
        <v>825</v>
      </c>
      <c r="AD7" s="254" t="s">
        <v>826</v>
      </c>
      <c r="AE7" s="254" t="s">
        <v>827</v>
      </c>
      <c r="AF7" s="254" t="s">
        <v>828</v>
      </c>
      <c r="AG7" s="254" t="s">
        <v>815</v>
      </c>
      <c r="AH7" s="254" t="s">
        <v>829</v>
      </c>
      <c r="AI7" s="254" t="s">
        <v>830</v>
      </c>
      <c r="AJ7" s="254" t="s">
        <v>831</v>
      </c>
      <c r="AK7" s="254" t="s">
        <v>832</v>
      </c>
      <c r="AL7" s="254" t="s">
        <v>181</v>
      </c>
      <c r="AM7" s="254" t="s">
        <v>820</v>
      </c>
    </row>
    <row r="8" spans="1:39" ht="15" x14ac:dyDescent="0.3">
      <c r="A8" s="385" t="s">
        <v>833</v>
      </c>
      <c r="B8" s="233"/>
      <c r="C8" s="233"/>
      <c r="D8" s="233"/>
      <c r="E8" s="233"/>
      <c r="F8" s="233"/>
      <c r="G8" s="233"/>
      <c r="H8" s="233"/>
      <c r="I8" s="233"/>
      <c r="J8" s="233"/>
      <c r="K8" s="233"/>
      <c r="L8" s="233"/>
      <c r="M8" s="233"/>
      <c r="N8" s="386"/>
      <c r="O8" s="233"/>
      <c r="P8" s="233"/>
      <c r="Q8" s="233"/>
      <c r="R8" s="233"/>
      <c r="S8" s="233"/>
      <c r="T8" s="233"/>
      <c r="U8" s="233"/>
      <c r="V8" s="234"/>
      <c r="W8" s="233"/>
      <c r="X8" s="234"/>
      <c r="Y8" s="341"/>
      <c r="Z8" s="232"/>
      <c r="AA8" s="233"/>
      <c r="AB8" s="233"/>
      <c r="AC8" s="233"/>
      <c r="AD8" s="233"/>
      <c r="AE8" s="233"/>
      <c r="AF8" s="233"/>
      <c r="AG8" s="233"/>
      <c r="AH8" s="235"/>
      <c r="AI8" s="233"/>
      <c r="AJ8" s="233"/>
      <c r="AK8" s="233"/>
      <c r="AL8" s="233"/>
      <c r="AM8" s="235"/>
    </row>
    <row r="9" spans="1:39" ht="15" x14ac:dyDescent="0.3">
      <c r="A9" s="387" t="s">
        <v>834</v>
      </c>
      <c r="B9" s="233">
        <v>650</v>
      </c>
      <c r="C9" s="233">
        <v>3.6</v>
      </c>
      <c r="D9" s="233"/>
      <c r="E9" s="233"/>
      <c r="F9" s="233"/>
      <c r="G9" s="233"/>
      <c r="H9" s="233"/>
      <c r="I9" s="233"/>
      <c r="J9" s="233"/>
      <c r="K9" s="233"/>
      <c r="L9" s="233"/>
      <c r="M9" s="233">
        <f>SUM(B9:L9)</f>
        <v>653.6</v>
      </c>
      <c r="N9" s="386"/>
      <c r="O9" s="233"/>
      <c r="P9" s="233"/>
      <c r="Q9" s="233"/>
      <c r="R9" s="233"/>
      <c r="S9" s="233">
        <v>31.099999999999998</v>
      </c>
      <c r="T9" s="233"/>
      <c r="U9" s="233"/>
      <c r="V9" s="234">
        <f>SUM(M9,O9:U9)</f>
        <v>684.7</v>
      </c>
      <c r="W9" s="233">
        <v>-35.6</v>
      </c>
      <c r="X9" s="234">
        <f>SUM(V9:W9)</f>
        <v>649.1</v>
      </c>
      <c r="Y9" s="341"/>
      <c r="Z9" s="236" t="s">
        <v>834</v>
      </c>
      <c r="AA9" s="233">
        <v>382.29999999999995</v>
      </c>
      <c r="AB9" s="233">
        <v>149.80000000000001</v>
      </c>
      <c r="AC9" s="233">
        <v>105.6</v>
      </c>
      <c r="AD9" s="233">
        <v>12.3</v>
      </c>
      <c r="AE9" s="233">
        <v>3.6</v>
      </c>
      <c r="AF9" s="233">
        <v>0</v>
      </c>
      <c r="AG9" s="233">
        <v>0</v>
      </c>
      <c r="AH9" s="235">
        <f>SUM(AA9:AG9)</f>
        <v>653.59999999999991</v>
      </c>
      <c r="AI9" s="233"/>
      <c r="AJ9" s="233">
        <v>31.099999999999998</v>
      </c>
      <c r="AK9" s="233"/>
      <c r="AL9" s="233"/>
      <c r="AM9" s="235">
        <f>SUM(AH9:AL9)</f>
        <v>684.69999999999993</v>
      </c>
    </row>
    <row r="10" spans="1:39" ht="15" x14ac:dyDescent="0.3">
      <c r="A10" s="387" t="s">
        <v>835</v>
      </c>
      <c r="B10" s="233"/>
      <c r="C10" s="233">
        <v>49.8</v>
      </c>
      <c r="D10" s="233"/>
      <c r="E10" s="233"/>
      <c r="F10" s="233"/>
      <c r="G10" s="233"/>
      <c r="H10" s="233"/>
      <c r="I10" s="233"/>
      <c r="J10" s="233"/>
      <c r="K10" s="233"/>
      <c r="L10" s="233"/>
      <c r="M10" s="233">
        <f>SUM(B10:L10)</f>
        <v>49.8</v>
      </c>
      <c r="N10" s="386"/>
      <c r="O10" s="233"/>
      <c r="P10" s="233"/>
      <c r="Q10" s="233"/>
      <c r="R10" s="233"/>
      <c r="S10" s="233"/>
      <c r="T10" s="233"/>
      <c r="U10" s="233"/>
      <c r="V10" s="234">
        <f t="shared" ref="V10:V17" si="0">SUM(M10,O10:U10)</f>
        <v>49.8</v>
      </c>
      <c r="W10" s="233"/>
      <c r="X10" s="234">
        <f t="shared" ref="X10:X39" si="1">SUM(V10:W10)</f>
        <v>49.8</v>
      </c>
      <c r="Y10" s="341"/>
      <c r="Z10" s="236" t="s">
        <v>835</v>
      </c>
      <c r="AA10" s="233"/>
      <c r="AB10" s="233"/>
      <c r="AC10" s="233"/>
      <c r="AD10" s="233"/>
      <c r="AE10" s="233">
        <v>49.8</v>
      </c>
      <c r="AF10" s="233"/>
      <c r="AG10" s="233"/>
      <c r="AH10" s="235">
        <f>SUM(AA10:AG10)</f>
        <v>49.8</v>
      </c>
      <c r="AI10" s="233"/>
      <c r="AJ10" s="233"/>
      <c r="AK10" s="233"/>
      <c r="AL10" s="233"/>
      <c r="AM10" s="235">
        <f t="shared" ref="AM10:AM15" si="2">SUM(AH10:AL10)</f>
        <v>49.8</v>
      </c>
    </row>
    <row r="11" spans="1:39" ht="15" x14ac:dyDescent="0.3">
      <c r="A11" s="387" t="s">
        <v>836</v>
      </c>
      <c r="B11" s="233"/>
      <c r="C11" s="233">
        <v>89.800000000000011</v>
      </c>
      <c r="D11" s="233"/>
      <c r="E11" s="233"/>
      <c r="F11" s="233"/>
      <c r="G11" s="233"/>
      <c r="H11" s="233"/>
      <c r="I11" s="233"/>
      <c r="J11" s="233"/>
      <c r="K11" s="233"/>
      <c r="L11" s="233">
        <v>-39.1</v>
      </c>
      <c r="M11" s="233">
        <f>SUM(B11:L11)</f>
        <v>50.70000000000001</v>
      </c>
      <c r="N11" s="386"/>
      <c r="O11" s="233"/>
      <c r="P11" s="233"/>
      <c r="Q11" s="233"/>
      <c r="R11" s="233"/>
      <c r="S11" s="233"/>
      <c r="T11" s="233"/>
      <c r="U11" s="233"/>
      <c r="V11" s="234">
        <f t="shared" si="0"/>
        <v>50.70000000000001</v>
      </c>
      <c r="W11" s="233"/>
      <c r="X11" s="234">
        <f t="shared" si="1"/>
        <v>50.70000000000001</v>
      </c>
      <c r="Y11" s="341"/>
      <c r="Z11" s="236" t="s">
        <v>836</v>
      </c>
      <c r="AA11" s="233"/>
      <c r="AB11" s="233"/>
      <c r="AC11" s="233"/>
      <c r="AD11" s="233"/>
      <c r="AE11" s="233">
        <v>63.2</v>
      </c>
      <c r="AF11" s="233">
        <v>0</v>
      </c>
      <c r="AG11" s="233">
        <v>-12.5</v>
      </c>
      <c r="AH11" s="235">
        <f>SUM(AA11:AG11)</f>
        <v>50.7</v>
      </c>
      <c r="AI11" s="233"/>
      <c r="AJ11" s="233"/>
      <c r="AK11" s="233"/>
      <c r="AL11" s="233"/>
      <c r="AM11" s="235">
        <f t="shared" si="2"/>
        <v>50.7</v>
      </c>
    </row>
    <row r="12" spans="1:39" ht="15" x14ac:dyDescent="0.3">
      <c r="A12" s="387" t="s">
        <v>837</v>
      </c>
      <c r="B12" s="233"/>
      <c r="C12" s="233"/>
      <c r="D12" s="233"/>
      <c r="E12" s="233"/>
      <c r="F12" s="233">
        <v>1.7</v>
      </c>
      <c r="G12" s="233"/>
      <c r="H12" s="233"/>
      <c r="I12" s="233"/>
      <c r="J12" s="233"/>
      <c r="K12" s="233"/>
      <c r="L12" s="233"/>
      <c r="M12" s="233">
        <f>SUM(B12:L12)</f>
        <v>1.7</v>
      </c>
      <c r="N12" s="386"/>
      <c r="O12" s="233"/>
      <c r="P12" s="233"/>
      <c r="Q12" s="233"/>
      <c r="R12" s="233"/>
      <c r="S12" s="233"/>
      <c r="T12" s="233"/>
      <c r="U12" s="233">
        <v>-1.7</v>
      </c>
      <c r="V12" s="234">
        <f t="shared" si="0"/>
        <v>0</v>
      </c>
      <c r="W12" s="233">
        <v>0</v>
      </c>
      <c r="X12" s="234">
        <f t="shared" si="1"/>
        <v>0</v>
      </c>
      <c r="Y12" s="341"/>
      <c r="Z12" s="236"/>
      <c r="AA12" s="233"/>
      <c r="AB12" s="233"/>
      <c r="AC12" s="233"/>
      <c r="AD12" s="233"/>
      <c r="AE12" s="233"/>
      <c r="AF12" s="233"/>
      <c r="AG12" s="233"/>
      <c r="AH12" s="235"/>
      <c r="AI12" s="233"/>
      <c r="AJ12" s="233"/>
      <c r="AK12" s="233"/>
      <c r="AL12" s="233"/>
      <c r="AM12" s="235"/>
    </row>
    <row r="13" spans="1:39" ht="15" x14ac:dyDescent="0.3">
      <c r="A13" s="388" t="s">
        <v>838</v>
      </c>
      <c r="B13" s="238">
        <f>SUM(B9:B12)</f>
        <v>650</v>
      </c>
      <c r="C13" s="238">
        <f t="shared" ref="C13:L13" si="3">SUM(C9:C12)</f>
        <v>143.20000000000002</v>
      </c>
      <c r="D13" s="238">
        <f t="shared" si="3"/>
        <v>0</v>
      </c>
      <c r="E13" s="238">
        <f t="shared" si="3"/>
        <v>0</v>
      </c>
      <c r="F13" s="238">
        <f t="shared" si="3"/>
        <v>1.7</v>
      </c>
      <c r="G13" s="238">
        <f t="shared" si="3"/>
        <v>0</v>
      </c>
      <c r="H13" s="238">
        <f t="shared" si="3"/>
        <v>0</v>
      </c>
      <c r="I13" s="238">
        <f t="shared" si="3"/>
        <v>0</v>
      </c>
      <c r="J13" s="238">
        <f t="shared" si="3"/>
        <v>0</v>
      </c>
      <c r="K13" s="238">
        <f t="shared" si="3"/>
        <v>0</v>
      </c>
      <c r="L13" s="238">
        <f t="shared" si="3"/>
        <v>-39.1</v>
      </c>
      <c r="M13" s="238">
        <f>SUM(M9:M12)</f>
        <v>755.80000000000007</v>
      </c>
      <c r="N13" s="386"/>
      <c r="O13" s="238">
        <f>SUM(O9:O12)</f>
        <v>0</v>
      </c>
      <c r="P13" s="238">
        <f t="shared" ref="P13:W13" si="4">SUM(P9:P12)</f>
        <v>0</v>
      </c>
      <c r="Q13" s="238">
        <f t="shared" si="4"/>
        <v>0</v>
      </c>
      <c r="R13" s="238">
        <f>SUM(R9:R12)</f>
        <v>0</v>
      </c>
      <c r="S13" s="238">
        <f t="shared" si="4"/>
        <v>31.099999999999998</v>
      </c>
      <c r="T13" s="238">
        <f t="shared" si="4"/>
        <v>0</v>
      </c>
      <c r="U13" s="238">
        <f t="shared" si="4"/>
        <v>-1.7</v>
      </c>
      <c r="V13" s="238">
        <f>SUM(V9:V12)</f>
        <v>785.2</v>
      </c>
      <c r="W13" s="238">
        <f t="shared" si="4"/>
        <v>-35.6</v>
      </c>
      <c r="X13" s="238">
        <f>SUM(X9:X12)</f>
        <v>749.6</v>
      </c>
      <c r="Y13" s="341"/>
      <c r="Z13" s="237" t="s">
        <v>838</v>
      </c>
      <c r="AA13" s="238">
        <f>AA9</f>
        <v>382.29999999999995</v>
      </c>
      <c r="AB13" s="238">
        <f>AB9</f>
        <v>149.80000000000001</v>
      </c>
      <c r="AC13" s="238">
        <f>AC9</f>
        <v>105.6</v>
      </c>
      <c r="AD13" s="238">
        <f>AD9</f>
        <v>12.3</v>
      </c>
      <c r="AE13" s="238">
        <f>SUM(AE9:AE12)</f>
        <v>116.6</v>
      </c>
      <c r="AF13" s="238">
        <f>SUM(AF9:AF12)</f>
        <v>0</v>
      </c>
      <c r="AG13" s="238">
        <f>SUM(AG9:AG12)</f>
        <v>-12.5</v>
      </c>
      <c r="AH13" s="239">
        <f>SUM(AA13:AG13)</f>
        <v>754.09999999999991</v>
      </c>
      <c r="AI13" s="238"/>
      <c r="AJ13" s="238">
        <f>SUM(AJ9:AJ12)</f>
        <v>31.099999999999998</v>
      </c>
      <c r="AK13" s="238"/>
      <c r="AL13" s="238"/>
      <c r="AM13" s="239">
        <f t="shared" si="2"/>
        <v>785.19999999999993</v>
      </c>
    </row>
    <row r="14" spans="1:39" ht="15" x14ac:dyDescent="0.3">
      <c r="A14" s="387" t="s">
        <v>839</v>
      </c>
      <c r="B14" s="233"/>
      <c r="C14" s="233"/>
      <c r="D14" s="233"/>
      <c r="E14" s="233">
        <v>2.2000000000000002</v>
      </c>
      <c r="F14" s="233"/>
      <c r="G14" s="233"/>
      <c r="H14" s="233"/>
      <c r="I14" s="233"/>
      <c r="J14" s="233"/>
      <c r="K14" s="233"/>
      <c r="L14" s="233"/>
      <c r="M14" s="233">
        <f>SUM(B14:L14)</f>
        <v>2.2000000000000002</v>
      </c>
      <c r="N14" s="386"/>
      <c r="O14" s="233"/>
      <c r="P14" s="233"/>
      <c r="Q14" s="233"/>
      <c r="R14" s="233"/>
      <c r="S14" s="233"/>
      <c r="T14" s="233"/>
      <c r="U14" s="233"/>
      <c r="V14" s="234">
        <f t="shared" si="0"/>
        <v>2.2000000000000002</v>
      </c>
      <c r="W14" s="233"/>
      <c r="X14" s="234">
        <f t="shared" si="1"/>
        <v>2.2000000000000002</v>
      </c>
      <c r="Y14" s="341"/>
      <c r="Z14" s="236" t="s">
        <v>839</v>
      </c>
      <c r="AA14" s="233"/>
      <c r="AB14" s="233"/>
      <c r="AC14" s="233"/>
      <c r="AD14" s="233"/>
      <c r="AE14" s="233"/>
      <c r="AF14" s="233">
        <v>2.2000000000000002</v>
      </c>
      <c r="AG14" s="233"/>
      <c r="AH14" s="235">
        <f>SUM(AA14:AG14)</f>
        <v>2.2000000000000002</v>
      </c>
      <c r="AI14" s="233"/>
      <c r="AJ14" s="233"/>
      <c r="AK14" s="233"/>
      <c r="AL14" s="233"/>
      <c r="AM14" s="235">
        <f t="shared" si="2"/>
        <v>2.2000000000000002</v>
      </c>
    </row>
    <row r="15" spans="1:39" ht="15" x14ac:dyDescent="0.3">
      <c r="A15" s="387" t="s">
        <v>840</v>
      </c>
      <c r="B15" s="233">
        <v>6.3000000000000007</v>
      </c>
      <c r="C15" s="233"/>
      <c r="D15" s="233"/>
      <c r="E15" s="233"/>
      <c r="F15" s="233"/>
      <c r="G15" s="233"/>
      <c r="H15" s="233"/>
      <c r="I15" s="233"/>
      <c r="J15" s="233">
        <v>7.5</v>
      </c>
      <c r="K15" s="233"/>
      <c r="L15" s="233"/>
      <c r="M15" s="233">
        <f>SUM(B15:L15)</f>
        <v>13.8</v>
      </c>
      <c r="N15" s="386"/>
      <c r="O15" s="233"/>
      <c r="P15" s="233">
        <v>-7.5</v>
      </c>
      <c r="Q15" s="233"/>
      <c r="R15" s="233"/>
      <c r="S15" s="233">
        <v>0.60000000000000009</v>
      </c>
      <c r="T15" s="233"/>
      <c r="U15" s="233"/>
      <c r="V15" s="234">
        <f t="shared" si="0"/>
        <v>6.9</v>
      </c>
      <c r="W15" s="233">
        <v>-2.1</v>
      </c>
      <c r="X15" s="234">
        <f t="shared" si="1"/>
        <v>4.8000000000000007</v>
      </c>
      <c r="Y15" s="341"/>
      <c r="Z15" s="236" t="s">
        <v>841</v>
      </c>
      <c r="AA15" s="233">
        <v>6.3</v>
      </c>
      <c r="AB15" s="233"/>
      <c r="AC15" s="233"/>
      <c r="AD15" s="233"/>
      <c r="AE15" s="233"/>
      <c r="AF15" s="233"/>
      <c r="AG15" s="233"/>
      <c r="AH15" s="235">
        <f>SUM(AA15:AG15)</f>
        <v>6.3</v>
      </c>
      <c r="AI15" s="233"/>
      <c r="AJ15" s="233">
        <v>0.60000000000000009</v>
      </c>
      <c r="AK15" s="233"/>
      <c r="AL15" s="233"/>
      <c r="AM15" s="235">
        <f t="shared" si="2"/>
        <v>6.9</v>
      </c>
    </row>
    <row r="16" spans="1:39" ht="15" x14ac:dyDescent="0.3">
      <c r="A16" s="387" t="s">
        <v>842</v>
      </c>
      <c r="B16" s="233"/>
      <c r="C16" s="233"/>
      <c r="D16" s="233"/>
      <c r="E16" s="233"/>
      <c r="F16" s="233"/>
      <c r="G16" s="233"/>
      <c r="H16" s="233"/>
      <c r="I16" s="233"/>
      <c r="J16" s="233">
        <v>75.3</v>
      </c>
      <c r="K16" s="233"/>
      <c r="L16" s="233"/>
      <c r="M16" s="233">
        <f>SUM(B16:L16)</f>
        <v>75.3</v>
      </c>
      <c r="N16" s="386"/>
      <c r="O16" s="233"/>
      <c r="P16" s="233">
        <v>-75.3</v>
      </c>
      <c r="Q16" s="233"/>
      <c r="R16" s="233"/>
      <c r="S16" s="233"/>
      <c r="T16" s="233"/>
      <c r="U16" s="233"/>
      <c r="V16" s="234">
        <f t="shared" si="0"/>
        <v>0</v>
      </c>
      <c r="W16" s="233"/>
      <c r="X16" s="234">
        <f t="shared" si="1"/>
        <v>0</v>
      </c>
      <c r="Y16" s="341"/>
      <c r="Z16" s="236"/>
      <c r="AA16" s="233"/>
      <c r="AB16" s="233"/>
      <c r="AC16" s="233"/>
      <c r="AD16" s="233"/>
      <c r="AE16" s="233"/>
      <c r="AF16" s="233"/>
      <c r="AG16" s="233"/>
      <c r="AH16" s="235"/>
      <c r="AI16" s="233"/>
      <c r="AJ16" s="233"/>
      <c r="AK16" s="233"/>
      <c r="AL16" s="233"/>
      <c r="AM16" s="235"/>
    </row>
    <row r="17" spans="1:39" ht="15" x14ac:dyDescent="0.3">
      <c r="A17" s="389" t="s">
        <v>843</v>
      </c>
      <c r="B17" s="233"/>
      <c r="C17" s="233"/>
      <c r="D17" s="233"/>
      <c r="E17" s="233">
        <v>0</v>
      </c>
      <c r="F17" s="233"/>
      <c r="G17" s="233"/>
      <c r="H17" s="233"/>
      <c r="I17" s="233"/>
      <c r="J17" s="233"/>
      <c r="K17" s="233"/>
      <c r="L17" s="233"/>
      <c r="M17" s="233">
        <f>SUM(B17:L17)</f>
        <v>0</v>
      </c>
      <c r="N17" s="386"/>
      <c r="O17" s="233"/>
      <c r="P17" s="233"/>
      <c r="Q17" s="233"/>
      <c r="R17" s="233"/>
      <c r="S17" s="233"/>
      <c r="T17" s="233"/>
      <c r="U17" s="233"/>
      <c r="V17" s="234">
        <f t="shared" si="0"/>
        <v>0</v>
      </c>
      <c r="W17" s="233"/>
      <c r="X17" s="234">
        <f t="shared" si="1"/>
        <v>0</v>
      </c>
      <c r="Y17" s="341"/>
      <c r="Z17" s="240" t="s">
        <v>843</v>
      </c>
      <c r="AA17" s="233"/>
      <c r="AB17" s="233"/>
      <c r="AC17" s="233"/>
      <c r="AD17" s="233"/>
      <c r="AE17" s="233"/>
      <c r="AF17" s="233"/>
      <c r="AG17" s="233"/>
      <c r="AH17" s="235"/>
      <c r="AI17" s="233"/>
      <c r="AJ17" s="233"/>
      <c r="AK17" s="233"/>
      <c r="AL17" s="233"/>
      <c r="AM17" s="235">
        <f>SUM(AH17:AL17)</f>
        <v>0</v>
      </c>
    </row>
    <row r="18" spans="1:39" ht="15" x14ac:dyDescent="0.3">
      <c r="A18" s="388" t="s">
        <v>844</v>
      </c>
      <c r="B18" s="238">
        <f t="shared" ref="B18:M18" si="5">SUM(B13:B17)</f>
        <v>656.3</v>
      </c>
      <c r="C18" s="238">
        <f t="shared" si="5"/>
        <v>143.20000000000002</v>
      </c>
      <c r="D18" s="238">
        <f t="shared" si="5"/>
        <v>0</v>
      </c>
      <c r="E18" s="238">
        <f t="shared" si="5"/>
        <v>2.2000000000000002</v>
      </c>
      <c r="F18" s="238">
        <f t="shared" si="5"/>
        <v>1.7</v>
      </c>
      <c r="G18" s="238">
        <f t="shared" si="5"/>
        <v>0</v>
      </c>
      <c r="H18" s="238">
        <f t="shared" si="5"/>
        <v>0</v>
      </c>
      <c r="I18" s="238">
        <f t="shared" si="5"/>
        <v>0</v>
      </c>
      <c r="J18" s="238">
        <f t="shared" si="5"/>
        <v>82.8</v>
      </c>
      <c r="K18" s="238">
        <f t="shared" si="5"/>
        <v>0</v>
      </c>
      <c r="L18" s="238">
        <f t="shared" si="5"/>
        <v>-39.1</v>
      </c>
      <c r="M18" s="238">
        <f t="shared" si="5"/>
        <v>847.1</v>
      </c>
      <c r="N18" s="386"/>
      <c r="O18" s="238">
        <f>SUM(O13:O17)</f>
        <v>0</v>
      </c>
      <c r="P18" s="238">
        <f t="shared" ref="P18:W18" si="6">SUM(P13:P17)</f>
        <v>-82.8</v>
      </c>
      <c r="Q18" s="238">
        <f t="shared" si="6"/>
        <v>0</v>
      </c>
      <c r="R18" s="238">
        <f>SUM(R13:R17)</f>
        <v>0</v>
      </c>
      <c r="S18" s="238">
        <f t="shared" si="6"/>
        <v>31.7</v>
      </c>
      <c r="T18" s="238">
        <f t="shared" si="6"/>
        <v>0</v>
      </c>
      <c r="U18" s="238">
        <f t="shared" si="6"/>
        <v>-1.7</v>
      </c>
      <c r="V18" s="238">
        <f>SUM(V13:V17)</f>
        <v>794.30000000000007</v>
      </c>
      <c r="W18" s="238">
        <f t="shared" si="6"/>
        <v>-37.700000000000003</v>
      </c>
      <c r="X18" s="238">
        <f>SUM(X13:X17)</f>
        <v>756.6</v>
      </c>
      <c r="Y18" s="341"/>
      <c r="Z18" s="237" t="s">
        <v>844</v>
      </c>
      <c r="AA18" s="238">
        <f t="shared" ref="AA18:AG18" si="7">SUM(AA13:AA17)</f>
        <v>388.59999999999997</v>
      </c>
      <c r="AB18" s="238">
        <f t="shared" si="7"/>
        <v>149.80000000000001</v>
      </c>
      <c r="AC18" s="238">
        <f t="shared" si="7"/>
        <v>105.6</v>
      </c>
      <c r="AD18" s="238">
        <f t="shared" si="7"/>
        <v>12.3</v>
      </c>
      <c r="AE18" s="238">
        <f t="shared" si="7"/>
        <v>116.6</v>
      </c>
      <c r="AF18" s="238">
        <f t="shared" si="7"/>
        <v>2.2000000000000002</v>
      </c>
      <c r="AG18" s="238">
        <f t="shared" si="7"/>
        <v>-12.5</v>
      </c>
      <c r="AH18" s="239">
        <f>SUM(AA18:AG18)</f>
        <v>762.6</v>
      </c>
      <c r="AI18" s="238"/>
      <c r="AJ18" s="238">
        <f>SUM(AJ13:AJ17)</f>
        <v>31.7</v>
      </c>
      <c r="AK18" s="238"/>
      <c r="AL18" s="238"/>
      <c r="AM18" s="239">
        <f>SUM(AH18:AL18)</f>
        <v>794.30000000000007</v>
      </c>
    </row>
    <row r="19" spans="1:39" ht="15" x14ac:dyDescent="0.3">
      <c r="A19" s="390" t="s">
        <v>845</v>
      </c>
      <c r="B19" s="391"/>
      <c r="C19" s="391"/>
      <c r="D19" s="391"/>
      <c r="E19" s="391"/>
      <c r="F19" s="391"/>
      <c r="G19" s="391"/>
      <c r="H19" s="391"/>
      <c r="I19" s="391"/>
      <c r="J19" s="391"/>
      <c r="K19" s="391"/>
      <c r="L19" s="391"/>
      <c r="M19" s="391"/>
      <c r="N19" s="386"/>
      <c r="O19" s="391"/>
      <c r="P19" s="391"/>
      <c r="Q19" s="391"/>
      <c r="R19" s="391"/>
      <c r="S19" s="391"/>
      <c r="T19" s="391"/>
      <c r="U19" s="391"/>
      <c r="V19" s="391"/>
      <c r="W19" s="391"/>
      <c r="X19" s="391">
        <f t="shared" si="1"/>
        <v>0</v>
      </c>
      <c r="Y19" s="341"/>
      <c r="Z19" s="241"/>
      <c r="AA19" s="242"/>
      <c r="AB19" s="242"/>
      <c r="AC19" s="242"/>
      <c r="AD19" s="242"/>
      <c r="AE19" s="242"/>
      <c r="AF19" s="242"/>
      <c r="AG19" s="242"/>
      <c r="AH19" s="243"/>
      <c r="AI19" s="242"/>
      <c r="AJ19" s="242"/>
      <c r="AK19" s="242"/>
      <c r="AL19" s="242"/>
      <c r="AM19" s="243"/>
    </row>
    <row r="20" spans="1:39" ht="15" x14ac:dyDescent="0.3">
      <c r="A20" s="387" t="s">
        <v>846</v>
      </c>
      <c r="B20" s="233">
        <v>-162.9</v>
      </c>
      <c r="C20" s="233">
        <v>-3.6</v>
      </c>
      <c r="D20" s="233"/>
      <c r="E20" s="233"/>
      <c r="F20" s="233"/>
      <c r="G20" s="233"/>
      <c r="H20" s="233"/>
      <c r="I20" s="233"/>
      <c r="J20" s="233"/>
      <c r="K20" s="233"/>
      <c r="L20" s="233">
        <v>11.6</v>
      </c>
      <c r="M20" s="233">
        <f t="shared" ref="M20:M30" si="8">SUM(B20:L20)</f>
        <v>-154.9</v>
      </c>
      <c r="N20" s="386"/>
      <c r="O20" s="233"/>
      <c r="P20" s="233"/>
      <c r="Q20" s="233"/>
      <c r="R20" s="233"/>
      <c r="S20" s="233"/>
      <c r="T20" s="233"/>
      <c r="U20" s="233"/>
      <c r="V20" s="234">
        <f t="shared" ref="V20:V30" si="9">SUM(M20,O20:U20)</f>
        <v>-154.9</v>
      </c>
      <c r="W20" s="233"/>
      <c r="X20" s="234">
        <f t="shared" si="1"/>
        <v>-154.9</v>
      </c>
      <c r="Y20" s="341"/>
      <c r="Z20" s="236" t="s">
        <v>846</v>
      </c>
      <c r="AA20" s="233">
        <v>-98.8</v>
      </c>
      <c r="AB20" s="233">
        <v>-29.8</v>
      </c>
      <c r="AC20" s="233">
        <v>-30.9</v>
      </c>
      <c r="AD20" s="233">
        <v>-3.4</v>
      </c>
      <c r="AE20" s="233">
        <v>-3.6</v>
      </c>
      <c r="AF20" s="233"/>
      <c r="AG20" s="233">
        <v>11.6</v>
      </c>
      <c r="AH20" s="235">
        <f>SUM(AA20:AG20)</f>
        <v>-154.9</v>
      </c>
      <c r="AI20" s="233"/>
      <c r="AJ20" s="233"/>
      <c r="AK20" s="233"/>
      <c r="AL20" s="233"/>
      <c r="AM20" s="235">
        <f t="shared" ref="AM20:AM29" si="10">SUM(AH20:AL20)</f>
        <v>-154.9</v>
      </c>
    </row>
    <row r="21" spans="1:39" ht="15" x14ac:dyDescent="0.3">
      <c r="A21" s="387" t="s">
        <v>847</v>
      </c>
      <c r="B21" s="233"/>
      <c r="C21" s="233">
        <v>-44</v>
      </c>
      <c r="D21" s="233"/>
      <c r="E21" s="233"/>
      <c r="F21" s="233"/>
      <c r="G21" s="233"/>
      <c r="H21" s="233"/>
      <c r="I21" s="233"/>
      <c r="J21" s="233"/>
      <c r="K21" s="233"/>
      <c r="L21" s="233"/>
      <c r="M21" s="233">
        <f t="shared" si="8"/>
        <v>-44</v>
      </c>
      <c r="N21" s="386"/>
      <c r="O21" s="233"/>
      <c r="P21" s="233"/>
      <c r="Q21" s="233"/>
      <c r="R21" s="233"/>
      <c r="S21" s="233"/>
      <c r="T21" s="233"/>
      <c r="U21" s="233"/>
      <c r="V21" s="234">
        <f t="shared" si="9"/>
        <v>-44</v>
      </c>
      <c r="W21" s="233"/>
      <c r="X21" s="234">
        <f t="shared" si="1"/>
        <v>-44</v>
      </c>
      <c r="Y21" s="341"/>
      <c r="Z21" s="236" t="s">
        <v>847</v>
      </c>
      <c r="AA21" s="233"/>
      <c r="AB21" s="233"/>
      <c r="AC21" s="233"/>
      <c r="AD21" s="233"/>
      <c r="AE21" s="233">
        <v>-44</v>
      </c>
      <c r="AF21" s="233"/>
      <c r="AG21" s="233"/>
      <c r="AH21" s="235">
        <f>SUM(AA21:AG21)</f>
        <v>-44</v>
      </c>
      <c r="AI21" s="233"/>
      <c r="AJ21" s="233"/>
      <c r="AK21" s="233"/>
      <c r="AL21" s="233"/>
      <c r="AM21" s="235">
        <f t="shared" si="10"/>
        <v>-44</v>
      </c>
    </row>
    <row r="22" spans="1:39" ht="15" x14ac:dyDescent="0.3">
      <c r="A22" s="387" t="s">
        <v>848</v>
      </c>
      <c r="B22" s="233"/>
      <c r="C22" s="233"/>
      <c r="D22" s="233">
        <v>-26.6</v>
      </c>
      <c r="E22" s="233"/>
      <c r="F22" s="233"/>
      <c r="G22" s="233"/>
      <c r="H22" s="233"/>
      <c r="I22" s="233"/>
      <c r="J22" s="233"/>
      <c r="K22" s="233"/>
      <c r="L22" s="233">
        <v>26.6</v>
      </c>
      <c r="M22" s="233">
        <f t="shared" si="8"/>
        <v>0</v>
      </c>
      <c r="N22" s="386"/>
      <c r="O22" s="233"/>
      <c r="P22" s="233"/>
      <c r="Q22" s="233"/>
      <c r="R22" s="233"/>
      <c r="S22" s="233"/>
      <c r="T22" s="233"/>
      <c r="U22" s="233"/>
      <c r="V22" s="234">
        <f t="shared" si="9"/>
        <v>0</v>
      </c>
      <c r="W22" s="233"/>
      <c r="X22" s="234">
        <f t="shared" si="1"/>
        <v>0</v>
      </c>
      <c r="Y22" s="341"/>
      <c r="Z22" s="236"/>
      <c r="AA22" s="233"/>
      <c r="AB22" s="233"/>
      <c r="AC22" s="233"/>
      <c r="AD22" s="233"/>
      <c r="AE22" s="233"/>
      <c r="AF22" s="233"/>
      <c r="AG22" s="233"/>
      <c r="AH22" s="235"/>
      <c r="AI22" s="233"/>
      <c r="AJ22" s="233"/>
      <c r="AK22" s="233"/>
      <c r="AL22" s="233"/>
      <c r="AM22" s="235"/>
    </row>
    <row r="23" spans="1:39" ht="15" x14ac:dyDescent="0.3">
      <c r="A23" s="387" t="s">
        <v>849</v>
      </c>
      <c r="B23" s="233"/>
      <c r="C23" s="233"/>
      <c r="D23" s="233"/>
      <c r="E23" s="233"/>
      <c r="F23" s="233">
        <v>-121.99999999999997</v>
      </c>
      <c r="G23" s="233"/>
      <c r="H23" s="233"/>
      <c r="I23" s="233"/>
      <c r="J23" s="233">
        <v>-100.5</v>
      </c>
      <c r="K23" s="233">
        <v>-39.4</v>
      </c>
      <c r="L23" s="233"/>
      <c r="M23" s="233">
        <f t="shared" si="8"/>
        <v>-261.89999999999998</v>
      </c>
      <c r="N23" s="386"/>
      <c r="O23" s="233">
        <v>44.3</v>
      </c>
      <c r="P23" s="233"/>
      <c r="Q23" s="233">
        <v>95.600000000000009</v>
      </c>
      <c r="R23" s="233"/>
      <c r="S23" s="233"/>
      <c r="T23" s="233"/>
      <c r="U23" s="233">
        <v>1.7</v>
      </c>
      <c r="V23" s="234">
        <f t="shared" si="9"/>
        <v>-120.29999999999995</v>
      </c>
      <c r="W23" s="233">
        <v>0</v>
      </c>
      <c r="X23" s="234">
        <f t="shared" si="1"/>
        <v>-120.29999999999995</v>
      </c>
      <c r="Y23" s="341"/>
      <c r="Z23" s="236" t="s">
        <v>849</v>
      </c>
      <c r="AA23" s="233"/>
      <c r="AB23" s="233"/>
      <c r="AC23" s="233"/>
      <c r="AD23" s="233"/>
      <c r="AE23" s="233"/>
      <c r="AF23" s="233"/>
      <c r="AG23" s="233"/>
      <c r="AH23" s="235"/>
      <c r="AI23" s="233">
        <v>-120.29999999999995</v>
      </c>
      <c r="AJ23" s="233"/>
      <c r="AK23" s="233"/>
      <c r="AL23" s="233"/>
      <c r="AM23" s="235">
        <f t="shared" si="10"/>
        <v>-120.29999999999995</v>
      </c>
    </row>
    <row r="24" spans="1:39" ht="15" x14ac:dyDescent="0.3">
      <c r="A24" s="387" t="s">
        <v>850</v>
      </c>
      <c r="B24" s="233"/>
      <c r="C24" s="233">
        <v>-2.8</v>
      </c>
      <c r="D24" s="233"/>
      <c r="E24" s="233"/>
      <c r="F24" s="233"/>
      <c r="G24" s="233"/>
      <c r="H24" s="233"/>
      <c r="I24" s="233"/>
      <c r="J24" s="233"/>
      <c r="K24" s="233"/>
      <c r="L24" s="233"/>
      <c r="M24" s="233">
        <f t="shared" si="8"/>
        <v>-2.8</v>
      </c>
      <c r="N24" s="386"/>
      <c r="O24" s="233"/>
      <c r="P24" s="233"/>
      <c r="Q24" s="233"/>
      <c r="R24" s="233"/>
      <c r="S24" s="233"/>
      <c r="T24" s="233"/>
      <c r="U24" s="233"/>
      <c r="V24" s="234">
        <f t="shared" si="9"/>
        <v>-2.8</v>
      </c>
      <c r="W24" s="233"/>
      <c r="X24" s="234">
        <f t="shared" si="1"/>
        <v>-2.8</v>
      </c>
      <c r="Y24" s="341"/>
      <c r="Z24" s="236" t="s">
        <v>850</v>
      </c>
      <c r="AA24" s="233"/>
      <c r="AB24" s="233"/>
      <c r="AC24" s="233"/>
      <c r="AD24" s="233"/>
      <c r="AE24" s="233">
        <v>-2.8</v>
      </c>
      <c r="AF24" s="233"/>
      <c r="AG24" s="233"/>
      <c r="AH24" s="235">
        <f>SUM(AA24:AG24)</f>
        <v>-2.8</v>
      </c>
      <c r="AI24" s="233"/>
      <c r="AJ24" s="233"/>
      <c r="AK24" s="233"/>
      <c r="AL24" s="233"/>
      <c r="AM24" s="235">
        <f t="shared" si="10"/>
        <v>-2.8</v>
      </c>
    </row>
    <row r="25" spans="1:39" ht="15" x14ac:dyDescent="0.3">
      <c r="A25" s="387" t="s">
        <v>851</v>
      </c>
      <c r="B25" s="233"/>
      <c r="C25" s="233"/>
      <c r="D25" s="233"/>
      <c r="E25" s="233"/>
      <c r="F25" s="233"/>
      <c r="G25" s="233"/>
      <c r="H25" s="233"/>
      <c r="I25" s="233"/>
      <c r="J25" s="233">
        <v>-15.5</v>
      </c>
      <c r="K25" s="233"/>
      <c r="L25" s="233"/>
      <c r="M25" s="233">
        <f t="shared" si="8"/>
        <v>-15.5</v>
      </c>
      <c r="N25" s="386"/>
      <c r="O25" s="233">
        <v>0</v>
      </c>
      <c r="P25" s="233">
        <v>14.9</v>
      </c>
      <c r="Q25" s="233"/>
      <c r="R25" s="233"/>
      <c r="S25" s="233"/>
      <c r="T25" s="233"/>
      <c r="U25" s="423">
        <v>0.6</v>
      </c>
      <c r="V25" s="234">
        <f t="shared" si="9"/>
        <v>0</v>
      </c>
      <c r="W25" s="233"/>
      <c r="X25" s="234">
        <f t="shared" si="1"/>
        <v>0</v>
      </c>
      <c r="Y25" s="341"/>
      <c r="Z25" s="236"/>
      <c r="AA25" s="233"/>
      <c r="AB25" s="233"/>
      <c r="AC25" s="233"/>
      <c r="AD25" s="233"/>
      <c r="AE25" s="233"/>
      <c r="AF25" s="233"/>
      <c r="AG25" s="233"/>
      <c r="AH25" s="235"/>
      <c r="AI25" s="233"/>
      <c r="AJ25" s="233"/>
      <c r="AK25" s="233"/>
      <c r="AL25" s="233"/>
      <c r="AM25" s="235"/>
    </row>
    <row r="26" spans="1:39" ht="15" x14ac:dyDescent="0.3">
      <c r="A26" s="387" t="s">
        <v>852</v>
      </c>
      <c r="B26" s="233"/>
      <c r="C26" s="233">
        <v>-74.400000000000006</v>
      </c>
      <c r="D26" s="233"/>
      <c r="E26" s="233"/>
      <c r="F26" s="233"/>
      <c r="G26" s="233"/>
      <c r="H26" s="233"/>
      <c r="I26" s="233"/>
      <c r="J26" s="233"/>
      <c r="K26" s="233"/>
      <c r="L26" s="233"/>
      <c r="M26" s="233">
        <f t="shared" si="8"/>
        <v>-74.400000000000006</v>
      </c>
      <c r="N26" s="386"/>
      <c r="O26" s="233"/>
      <c r="P26" s="233"/>
      <c r="Q26" s="233"/>
      <c r="R26" s="233"/>
      <c r="S26" s="233"/>
      <c r="T26" s="233"/>
      <c r="U26" s="233"/>
      <c r="V26" s="234">
        <f t="shared" si="9"/>
        <v>-74.400000000000006</v>
      </c>
      <c r="W26" s="233"/>
      <c r="X26" s="234">
        <f t="shared" si="1"/>
        <v>-74.400000000000006</v>
      </c>
      <c r="Y26" s="341"/>
      <c r="Z26" s="236" t="s">
        <v>852</v>
      </c>
      <c r="AA26" s="233"/>
      <c r="AB26" s="233"/>
      <c r="AC26" s="233"/>
      <c r="AD26" s="233"/>
      <c r="AE26" s="233">
        <v>-74.400000000000006</v>
      </c>
      <c r="AF26" s="233"/>
      <c r="AG26" s="233"/>
      <c r="AH26" s="235">
        <f>SUM(AA26:AG26)</f>
        <v>-74.400000000000006</v>
      </c>
      <c r="AI26" s="233"/>
      <c r="AJ26" s="233"/>
      <c r="AK26" s="233"/>
      <c r="AL26" s="233"/>
      <c r="AM26" s="235">
        <f t="shared" si="10"/>
        <v>-74.400000000000006</v>
      </c>
    </row>
    <row r="27" spans="1:39" ht="15" x14ac:dyDescent="0.3">
      <c r="A27" s="387" t="s">
        <v>853</v>
      </c>
      <c r="B27" s="233"/>
      <c r="C27" s="233"/>
      <c r="D27" s="233"/>
      <c r="E27" s="233"/>
      <c r="F27" s="233"/>
      <c r="G27" s="233"/>
      <c r="H27" s="233"/>
      <c r="I27" s="233"/>
      <c r="J27" s="233"/>
      <c r="K27" s="233">
        <v>-32.6</v>
      </c>
      <c r="L27" s="233"/>
      <c r="M27" s="233">
        <f t="shared" si="8"/>
        <v>-32.6</v>
      </c>
      <c r="N27" s="386"/>
      <c r="O27" s="233">
        <v>23.5</v>
      </c>
      <c r="P27" s="233"/>
      <c r="Q27" s="233"/>
      <c r="R27" s="233">
        <v>9.1000000000000014</v>
      </c>
      <c r="S27" s="233"/>
      <c r="T27" s="233"/>
      <c r="U27" s="233"/>
      <c r="V27" s="234">
        <f t="shared" si="9"/>
        <v>0</v>
      </c>
      <c r="W27" s="233"/>
      <c r="X27" s="234">
        <f t="shared" si="1"/>
        <v>0</v>
      </c>
      <c r="Y27" s="341"/>
      <c r="Z27" s="236"/>
      <c r="AA27" s="233"/>
      <c r="AB27" s="233"/>
      <c r="AC27" s="233"/>
      <c r="AD27" s="233"/>
      <c r="AE27" s="233"/>
      <c r="AF27" s="233"/>
      <c r="AG27" s="233"/>
      <c r="AH27" s="235"/>
      <c r="AI27" s="233"/>
      <c r="AJ27" s="233"/>
      <c r="AK27" s="233"/>
      <c r="AL27" s="233"/>
      <c r="AM27" s="235"/>
    </row>
    <row r="28" spans="1:39" ht="15" x14ac:dyDescent="0.3">
      <c r="A28" s="387" t="s">
        <v>854</v>
      </c>
      <c r="B28" s="233"/>
      <c r="C28" s="233"/>
      <c r="D28" s="233"/>
      <c r="E28" s="233"/>
      <c r="F28" s="233"/>
      <c r="G28" s="233"/>
      <c r="H28" s="233"/>
      <c r="I28" s="233"/>
      <c r="J28" s="233">
        <v>-1.5</v>
      </c>
      <c r="K28" s="233"/>
      <c r="L28" s="233"/>
      <c r="M28" s="233">
        <f t="shared" si="8"/>
        <v>-1.5</v>
      </c>
      <c r="N28" s="386"/>
      <c r="O28" s="233"/>
      <c r="P28" s="233"/>
      <c r="Q28" s="233">
        <v>1.5</v>
      </c>
      <c r="R28" s="233"/>
      <c r="S28" s="233"/>
      <c r="T28" s="233"/>
      <c r="U28" s="233"/>
      <c r="V28" s="234">
        <f t="shared" si="9"/>
        <v>0</v>
      </c>
      <c r="W28" s="233"/>
      <c r="X28" s="234">
        <f t="shared" si="1"/>
        <v>0</v>
      </c>
      <c r="Y28" s="341"/>
      <c r="Z28" s="236"/>
      <c r="AA28" s="233"/>
      <c r="AB28" s="233"/>
      <c r="AC28" s="233"/>
      <c r="AD28" s="233"/>
      <c r="AE28" s="233"/>
      <c r="AF28" s="233"/>
      <c r="AG28" s="233"/>
      <c r="AH28" s="235"/>
      <c r="AI28" s="233"/>
      <c r="AJ28" s="233"/>
      <c r="AK28" s="233"/>
      <c r="AL28" s="233"/>
      <c r="AM28" s="235"/>
    </row>
    <row r="29" spans="1:39" ht="15" x14ac:dyDescent="0.3">
      <c r="A29" s="387" t="s">
        <v>855</v>
      </c>
      <c r="B29" s="233"/>
      <c r="C29" s="233">
        <v>-13.700000000000003</v>
      </c>
      <c r="D29" s="233"/>
      <c r="E29" s="233">
        <v>-5.8</v>
      </c>
      <c r="F29" s="233"/>
      <c r="G29" s="233"/>
      <c r="H29" s="233"/>
      <c r="I29" s="233"/>
      <c r="J29" s="233"/>
      <c r="K29" s="233"/>
      <c r="L29" s="233">
        <v>0.9</v>
      </c>
      <c r="M29" s="233">
        <f t="shared" si="8"/>
        <v>-18.600000000000005</v>
      </c>
      <c r="N29" s="386"/>
      <c r="O29" s="233"/>
      <c r="P29" s="233"/>
      <c r="Q29" s="233"/>
      <c r="R29" s="233"/>
      <c r="S29" s="233"/>
      <c r="T29" s="233"/>
      <c r="U29" s="233"/>
      <c r="V29" s="234">
        <f t="shared" si="9"/>
        <v>-18.600000000000005</v>
      </c>
      <c r="W29" s="233"/>
      <c r="X29" s="234">
        <f t="shared" si="1"/>
        <v>-18.600000000000005</v>
      </c>
      <c r="Y29" s="341"/>
      <c r="Z29" s="236" t="s">
        <v>855</v>
      </c>
      <c r="AA29" s="233"/>
      <c r="AB29" s="233"/>
      <c r="AC29" s="233"/>
      <c r="AD29" s="233"/>
      <c r="AE29" s="233">
        <v>-19.500000000000004</v>
      </c>
      <c r="AF29" s="233"/>
      <c r="AG29" s="233">
        <v>0.9</v>
      </c>
      <c r="AH29" s="235">
        <f>SUM(AA29:AG29)</f>
        <v>-18.600000000000005</v>
      </c>
      <c r="AI29" s="233"/>
      <c r="AJ29" s="233"/>
      <c r="AK29" s="233"/>
      <c r="AL29" s="233"/>
      <c r="AM29" s="235">
        <f t="shared" si="10"/>
        <v>-18.600000000000005</v>
      </c>
    </row>
    <row r="30" spans="1:39" ht="15" x14ac:dyDescent="0.3">
      <c r="A30" s="389" t="s">
        <v>856</v>
      </c>
      <c r="B30" s="233"/>
      <c r="C30" s="233"/>
      <c r="D30" s="233"/>
      <c r="E30" s="233"/>
      <c r="F30" s="233"/>
      <c r="G30" s="233"/>
      <c r="H30" s="233"/>
      <c r="I30" s="233"/>
      <c r="J30" s="233"/>
      <c r="K30" s="233">
        <v>-41.5</v>
      </c>
      <c r="L30" s="233"/>
      <c r="M30" s="233">
        <f t="shared" si="8"/>
        <v>-41.5</v>
      </c>
      <c r="N30" s="386"/>
      <c r="O30" s="233">
        <v>39.6</v>
      </c>
      <c r="P30" s="233"/>
      <c r="Q30" s="233"/>
      <c r="R30" s="233">
        <v>1.8999999999999986</v>
      </c>
      <c r="S30" s="233"/>
      <c r="T30" s="233"/>
      <c r="U30" s="233"/>
      <c r="V30" s="234">
        <f t="shared" si="9"/>
        <v>0</v>
      </c>
      <c r="W30" s="233"/>
      <c r="X30" s="234">
        <f t="shared" si="1"/>
        <v>0</v>
      </c>
      <c r="Y30" s="341"/>
      <c r="Z30" s="240"/>
      <c r="AA30" s="233"/>
      <c r="AB30" s="233"/>
      <c r="AC30" s="233"/>
      <c r="AD30" s="233"/>
      <c r="AE30" s="233"/>
      <c r="AF30" s="233"/>
      <c r="AG30" s="233"/>
      <c r="AH30" s="235"/>
      <c r="AI30" s="233"/>
      <c r="AJ30" s="233"/>
      <c r="AK30" s="233"/>
      <c r="AL30" s="233"/>
      <c r="AM30" s="235"/>
    </row>
    <row r="31" spans="1:39" ht="15" x14ac:dyDescent="0.3">
      <c r="A31" s="392" t="s">
        <v>857</v>
      </c>
      <c r="B31" s="238">
        <f>SUM(B20:B30)</f>
        <v>-162.9</v>
      </c>
      <c r="C31" s="238">
        <f t="shared" ref="C31:M31" si="11">SUM(C20:C30)</f>
        <v>-138.5</v>
      </c>
      <c r="D31" s="238">
        <f t="shared" si="11"/>
        <v>-26.6</v>
      </c>
      <c r="E31" s="238">
        <f t="shared" si="11"/>
        <v>-5.8</v>
      </c>
      <c r="F31" s="238">
        <f t="shared" si="11"/>
        <v>-121.99999999999997</v>
      </c>
      <c r="G31" s="238">
        <f t="shared" si="11"/>
        <v>0</v>
      </c>
      <c r="H31" s="238">
        <f t="shared" si="11"/>
        <v>0</v>
      </c>
      <c r="I31" s="238">
        <f t="shared" si="11"/>
        <v>0</v>
      </c>
      <c r="J31" s="238">
        <f t="shared" si="11"/>
        <v>-117.5</v>
      </c>
      <c r="K31" s="238">
        <f t="shared" si="11"/>
        <v>-113.5</v>
      </c>
      <c r="L31" s="238">
        <f t="shared" si="11"/>
        <v>39.1</v>
      </c>
      <c r="M31" s="238">
        <f t="shared" si="11"/>
        <v>-647.70000000000005</v>
      </c>
      <c r="N31" s="386"/>
      <c r="O31" s="238">
        <f>SUM(O20:O30)</f>
        <v>107.4</v>
      </c>
      <c r="P31" s="238">
        <f t="shared" ref="P31:V31" si="12">SUM(P20:P30)</f>
        <v>14.9</v>
      </c>
      <c r="Q31" s="238">
        <f t="shared" si="12"/>
        <v>97.100000000000009</v>
      </c>
      <c r="R31" s="238">
        <f>SUM(R20:R30)</f>
        <v>11</v>
      </c>
      <c r="S31" s="238">
        <f t="shared" si="12"/>
        <v>0</v>
      </c>
      <c r="T31" s="238">
        <f t="shared" si="12"/>
        <v>0</v>
      </c>
      <c r="U31" s="238">
        <f t="shared" si="12"/>
        <v>2.2999999999999998</v>
      </c>
      <c r="V31" s="238">
        <f t="shared" si="12"/>
        <v>-415</v>
      </c>
      <c r="W31" s="238">
        <f>SUM(W20:W30)</f>
        <v>0</v>
      </c>
      <c r="X31" s="238">
        <f>SUM(X20:X30)</f>
        <v>-415</v>
      </c>
      <c r="Y31" s="341"/>
      <c r="Z31" s="244" t="s">
        <v>857</v>
      </c>
      <c r="AA31" s="238">
        <f t="shared" ref="AA31:AG31" si="13">SUM(AA20:AA30)</f>
        <v>-98.8</v>
      </c>
      <c r="AB31" s="238">
        <f t="shared" si="13"/>
        <v>-29.8</v>
      </c>
      <c r="AC31" s="238">
        <f t="shared" si="13"/>
        <v>-30.9</v>
      </c>
      <c r="AD31" s="238">
        <f t="shared" si="13"/>
        <v>-3.4</v>
      </c>
      <c r="AE31" s="238">
        <f t="shared" si="13"/>
        <v>-144.30000000000001</v>
      </c>
      <c r="AF31" s="238">
        <f t="shared" si="13"/>
        <v>0</v>
      </c>
      <c r="AG31" s="238">
        <f t="shared" si="13"/>
        <v>12.5</v>
      </c>
      <c r="AH31" s="239">
        <f>SUM(AA31:AG31)</f>
        <v>-294.70000000000005</v>
      </c>
      <c r="AI31" s="238">
        <f>SUM(AI19:AI29)</f>
        <v>-120.29999999999995</v>
      </c>
      <c r="AJ31" s="238">
        <f>SUM(AJ19:AJ29)</f>
        <v>0</v>
      </c>
      <c r="AK31" s="238"/>
      <c r="AL31" s="238"/>
      <c r="AM31" s="239">
        <f>SUM(AH31:AL31)</f>
        <v>-415</v>
      </c>
    </row>
    <row r="32" spans="1:39" ht="15" x14ac:dyDescent="0.3">
      <c r="A32" s="388" t="s">
        <v>858</v>
      </c>
      <c r="B32" s="238">
        <f t="shared" ref="B32:M32" si="14">B18+B31</f>
        <v>493.4</v>
      </c>
      <c r="C32" s="238">
        <f t="shared" si="14"/>
        <v>4.7000000000000171</v>
      </c>
      <c r="D32" s="238">
        <f t="shared" si="14"/>
        <v>-26.6</v>
      </c>
      <c r="E32" s="238">
        <f t="shared" si="14"/>
        <v>-3.5999999999999996</v>
      </c>
      <c r="F32" s="238">
        <f t="shared" si="14"/>
        <v>-120.29999999999997</v>
      </c>
      <c r="G32" s="238">
        <f t="shared" si="14"/>
        <v>0</v>
      </c>
      <c r="H32" s="238">
        <f t="shared" si="14"/>
        <v>0</v>
      </c>
      <c r="I32" s="238">
        <f t="shared" si="14"/>
        <v>0</v>
      </c>
      <c r="J32" s="238">
        <f t="shared" si="14"/>
        <v>-34.700000000000003</v>
      </c>
      <c r="K32" s="238">
        <f t="shared" si="14"/>
        <v>-113.5</v>
      </c>
      <c r="L32" s="238">
        <f t="shared" si="14"/>
        <v>0</v>
      </c>
      <c r="M32" s="238">
        <f t="shared" si="14"/>
        <v>199.39999999999998</v>
      </c>
      <c r="N32" s="386"/>
      <c r="O32" s="422">
        <f>O18+O31</f>
        <v>107.4</v>
      </c>
      <c r="P32" s="238">
        <f t="shared" ref="P32:W32" si="15">P18+P31</f>
        <v>-67.899999999999991</v>
      </c>
      <c r="Q32" s="238">
        <f t="shared" si="15"/>
        <v>97.100000000000009</v>
      </c>
      <c r="R32" s="238">
        <f>R18+R31</f>
        <v>11</v>
      </c>
      <c r="S32" s="238">
        <f t="shared" si="15"/>
        <v>31.7</v>
      </c>
      <c r="T32" s="238">
        <f t="shared" si="15"/>
        <v>0</v>
      </c>
      <c r="U32" s="238">
        <f t="shared" si="15"/>
        <v>0.59999999999999987</v>
      </c>
      <c r="V32" s="238">
        <f>V18+V31</f>
        <v>379.30000000000007</v>
      </c>
      <c r="W32" s="238">
        <f t="shared" si="15"/>
        <v>-37.700000000000003</v>
      </c>
      <c r="X32" s="238">
        <f>X18+X31</f>
        <v>341.6</v>
      </c>
      <c r="Y32" s="341"/>
      <c r="Z32" s="237" t="s">
        <v>858</v>
      </c>
      <c r="AA32" s="238">
        <f>AA18+AA31</f>
        <v>289.79999999999995</v>
      </c>
      <c r="AB32" s="238">
        <f>AB18+AB31</f>
        <v>120.00000000000001</v>
      </c>
      <c r="AC32" s="238">
        <f>AC18+AC31</f>
        <v>74.699999999999989</v>
      </c>
      <c r="AD32" s="238">
        <f>AD18+AD31</f>
        <v>8.9</v>
      </c>
      <c r="AE32" s="238">
        <f>AE31+AE18</f>
        <v>-27.700000000000017</v>
      </c>
      <c r="AF32" s="238">
        <f>AF31+AF18</f>
        <v>2.2000000000000002</v>
      </c>
      <c r="AG32" s="238">
        <f>AG31+AG18</f>
        <v>0</v>
      </c>
      <c r="AH32" s="239">
        <f>SUM(AA32:AG32)</f>
        <v>467.89999999999992</v>
      </c>
      <c r="AI32" s="238">
        <f>AI31+AI18</f>
        <v>-120.29999999999995</v>
      </c>
      <c r="AJ32" s="238">
        <f>AJ31+AJ18</f>
        <v>31.7</v>
      </c>
      <c r="AK32" s="238"/>
      <c r="AL32" s="238"/>
      <c r="AM32" s="239">
        <f>SUM(AH32:AL32)</f>
        <v>379.29999999999995</v>
      </c>
    </row>
    <row r="33" spans="1:39" ht="15" x14ac:dyDescent="0.3">
      <c r="A33" s="385" t="s">
        <v>859</v>
      </c>
      <c r="B33" s="233"/>
      <c r="C33" s="233"/>
      <c r="D33" s="233"/>
      <c r="E33" s="233"/>
      <c r="F33" s="233"/>
      <c r="G33" s="233"/>
      <c r="H33" s="233"/>
      <c r="I33" s="233"/>
      <c r="J33" s="233"/>
      <c r="K33" s="233"/>
      <c r="L33" s="233"/>
      <c r="M33" s="233"/>
      <c r="N33" s="386"/>
      <c r="O33" s="233"/>
      <c r="P33" s="233"/>
      <c r="Q33" s="233"/>
      <c r="R33" s="233"/>
      <c r="S33" s="233"/>
      <c r="T33" s="233"/>
      <c r="U33" s="233"/>
      <c r="V33" s="234"/>
      <c r="W33" s="233"/>
      <c r="X33" s="234">
        <f t="shared" si="1"/>
        <v>0</v>
      </c>
      <c r="Y33" s="341"/>
      <c r="Z33" s="232"/>
      <c r="AA33" s="233"/>
      <c r="AB33" s="233"/>
      <c r="AC33" s="233"/>
      <c r="AD33" s="233"/>
      <c r="AE33" s="233"/>
      <c r="AF33" s="233"/>
      <c r="AG33" s="233"/>
      <c r="AH33" s="235"/>
      <c r="AI33" s="233"/>
      <c r="AJ33" s="233"/>
      <c r="AK33" s="233"/>
      <c r="AL33" s="233"/>
      <c r="AM33" s="235"/>
    </row>
    <row r="34" spans="1:39" ht="15" x14ac:dyDescent="0.3">
      <c r="A34" s="387" t="s">
        <v>860</v>
      </c>
      <c r="B34" s="233"/>
      <c r="C34" s="233"/>
      <c r="D34" s="233"/>
      <c r="E34" s="233"/>
      <c r="F34" s="233"/>
      <c r="G34" s="233"/>
      <c r="H34" s="233">
        <v>1.1000000000000001</v>
      </c>
      <c r="I34" s="233">
        <v>19.100000000000001</v>
      </c>
      <c r="J34" s="233"/>
      <c r="K34" s="233"/>
      <c r="L34" s="233"/>
      <c r="M34" s="233">
        <f>SUM(B34:L34)</f>
        <v>20.200000000000003</v>
      </c>
      <c r="N34" s="386"/>
      <c r="O34" s="419">
        <v>0.8</v>
      </c>
      <c r="P34" s="233"/>
      <c r="Q34" s="233"/>
      <c r="R34" s="233"/>
      <c r="S34" s="233"/>
      <c r="T34" s="233">
        <v>-19.100000000000001</v>
      </c>
      <c r="U34" s="233"/>
      <c r="V34" s="234">
        <f>SUM(M34,O34:U34)</f>
        <v>1.9000000000000021</v>
      </c>
      <c r="W34" s="233"/>
      <c r="X34" s="234">
        <f t="shared" si="1"/>
        <v>1.9000000000000021</v>
      </c>
      <c r="Y34" s="341"/>
      <c r="Z34" s="236" t="s">
        <v>860</v>
      </c>
      <c r="AA34" s="233"/>
      <c r="AB34" s="233"/>
      <c r="AC34" s="233"/>
      <c r="AD34" s="233"/>
      <c r="AE34" s="233"/>
      <c r="AF34" s="233"/>
      <c r="AG34" s="233"/>
      <c r="AH34" s="235"/>
      <c r="AI34" s="233"/>
      <c r="AJ34" s="233"/>
      <c r="AK34" s="233"/>
      <c r="AL34" s="233">
        <v>1.9000000000000021</v>
      </c>
      <c r="AM34" s="235">
        <f>SUM(AH34:AL34)</f>
        <v>1.9000000000000021</v>
      </c>
    </row>
    <row r="35" spans="1:39" ht="15" x14ac:dyDescent="0.3">
      <c r="A35" s="389" t="s">
        <v>861</v>
      </c>
      <c r="B35" s="233"/>
      <c r="C35" s="233"/>
      <c r="D35" s="233"/>
      <c r="E35" s="233"/>
      <c r="F35" s="233"/>
      <c r="G35" s="233"/>
      <c r="H35" s="233">
        <v>-2.5</v>
      </c>
      <c r="I35" s="233">
        <v>-34.200000000000003</v>
      </c>
      <c r="J35" s="233"/>
      <c r="K35" s="233"/>
      <c r="L35" s="233"/>
      <c r="M35" s="233">
        <f>SUM(B35:L35)</f>
        <v>-36.700000000000003</v>
      </c>
      <c r="N35" s="386"/>
      <c r="O35" s="423">
        <v>8.8000000000000007</v>
      </c>
      <c r="P35" s="233"/>
      <c r="Q35" s="233"/>
      <c r="R35" s="233"/>
      <c r="S35" s="233"/>
      <c r="T35" s="233">
        <v>25.400000000000002</v>
      </c>
      <c r="U35" s="233"/>
      <c r="V35" s="234">
        <f>SUM(M35,O35:U35)</f>
        <v>-2.5</v>
      </c>
      <c r="W35" s="233"/>
      <c r="X35" s="234">
        <f t="shared" si="1"/>
        <v>-2.5</v>
      </c>
      <c r="Y35" s="341"/>
      <c r="Z35" s="236" t="s">
        <v>861</v>
      </c>
      <c r="AA35" s="233"/>
      <c r="AB35" s="233"/>
      <c r="AC35" s="233"/>
      <c r="AD35" s="233"/>
      <c r="AE35" s="233"/>
      <c r="AF35" s="233"/>
      <c r="AG35" s="233"/>
      <c r="AH35" s="235"/>
      <c r="AI35" s="233"/>
      <c r="AJ35" s="233"/>
      <c r="AK35" s="233"/>
      <c r="AL35" s="233">
        <v>-2.5</v>
      </c>
      <c r="AM35" s="235">
        <f>SUM(AH35:AL35)</f>
        <v>-2.5</v>
      </c>
    </row>
    <row r="36" spans="1:39" ht="15" x14ac:dyDescent="0.3">
      <c r="A36" s="388" t="s">
        <v>862</v>
      </c>
      <c r="B36" s="238">
        <f>SUM(B34:B35)</f>
        <v>0</v>
      </c>
      <c r="C36" s="238">
        <f t="shared" ref="C36:K36" si="16">SUM(C34:C35)</f>
        <v>0</v>
      </c>
      <c r="D36" s="238">
        <f t="shared" si="16"/>
        <v>0</v>
      </c>
      <c r="E36" s="238">
        <f t="shared" si="16"/>
        <v>0</v>
      </c>
      <c r="F36" s="238">
        <f t="shared" si="16"/>
        <v>0</v>
      </c>
      <c r="G36" s="238">
        <f t="shared" si="16"/>
        <v>0</v>
      </c>
      <c r="H36" s="238">
        <f t="shared" si="16"/>
        <v>-1.4</v>
      </c>
      <c r="I36" s="238">
        <f t="shared" si="16"/>
        <v>-15.100000000000001</v>
      </c>
      <c r="J36" s="238">
        <f t="shared" si="16"/>
        <v>0</v>
      </c>
      <c r="K36" s="238">
        <f t="shared" si="16"/>
        <v>0</v>
      </c>
      <c r="L36" s="238">
        <f>SUM(L34:L35)</f>
        <v>0</v>
      </c>
      <c r="M36" s="238">
        <f>SUM(M34:M35)</f>
        <v>-16.5</v>
      </c>
      <c r="N36" s="386"/>
      <c r="O36" s="238">
        <f t="shared" ref="O36:U36" si="17">SUM(O34:O35)</f>
        <v>9.6000000000000014</v>
      </c>
      <c r="P36" s="238">
        <f t="shared" si="17"/>
        <v>0</v>
      </c>
      <c r="Q36" s="238">
        <f t="shared" si="17"/>
        <v>0</v>
      </c>
      <c r="R36" s="238">
        <f t="shared" si="17"/>
        <v>0</v>
      </c>
      <c r="S36" s="238">
        <f t="shared" si="17"/>
        <v>0</v>
      </c>
      <c r="T36" s="238">
        <f t="shared" si="17"/>
        <v>6.3000000000000007</v>
      </c>
      <c r="U36" s="238">
        <f t="shared" si="17"/>
        <v>0</v>
      </c>
      <c r="V36" s="238">
        <f>SUM(V34:V35)</f>
        <v>-0.59999999999999787</v>
      </c>
      <c r="W36" s="238"/>
      <c r="X36" s="238">
        <f t="shared" si="1"/>
        <v>-0.59999999999999787</v>
      </c>
      <c r="Y36" s="341"/>
      <c r="Z36" s="237" t="s">
        <v>862</v>
      </c>
      <c r="AA36" s="238"/>
      <c r="AB36" s="238"/>
      <c r="AC36" s="238"/>
      <c r="AD36" s="238"/>
      <c r="AE36" s="238"/>
      <c r="AF36" s="238"/>
      <c r="AG36" s="238"/>
      <c r="AH36" s="239"/>
      <c r="AI36" s="238"/>
      <c r="AJ36" s="238"/>
      <c r="AK36" s="238"/>
      <c r="AL36" s="238">
        <f>SUM(AL34:AL35)</f>
        <v>-0.59999999999999787</v>
      </c>
      <c r="AM36" s="239">
        <f>SUM(AM34:AM35)</f>
        <v>-0.59999999999999787</v>
      </c>
    </row>
    <row r="37" spans="1:39" ht="15" x14ac:dyDescent="0.3">
      <c r="A37" s="393" t="s">
        <v>863</v>
      </c>
      <c r="B37" s="233"/>
      <c r="C37" s="233"/>
      <c r="D37" s="233"/>
      <c r="E37" s="233"/>
      <c r="F37" s="233"/>
      <c r="G37" s="233">
        <v>-1.8</v>
      </c>
      <c r="H37" s="233"/>
      <c r="I37" s="233"/>
      <c r="J37" s="233"/>
      <c r="K37" s="233">
        <v>0</v>
      </c>
      <c r="L37" s="233"/>
      <c r="M37" s="233">
        <f>SUM(B37:L37)</f>
        <v>-1.8</v>
      </c>
      <c r="N37" s="386"/>
      <c r="O37" s="233"/>
      <c r="P37" s="233"/>
      <c r="Q37" s="233"/>
      <c r="R37" s="233"/>
      <c r="S37" s="233"/>
      <c r="T37" s="233"/>
      <c r="U37" s="432">
        <v>-10.199999999999999</v>
      </c>
      <c r="V37" s="234">
        <f>SUM(M37,O37:U37)</f>
        <v>-12</v>
      </c>
      <c r="W37" s="233"/>
      <c r="X37" s="234">
        <f t="shared" si="1"/>
        <v>-12</v>
      </c>
      <c r="Y37" s="341"/>
      <c r="Z37" s="245" t="s">
        <v>832</v>
      </c>
      <c r="AA37" s="233"/>
      <c r="AB37" s="233"/>
      <c r="AC37" s="233"/>
      <c r="AD37" s="233"/>
      <c r="AE37" s="233"/>
      <c r="AF37" s="233"/>
      <c r="AG37" s="233"/>
      <c r="AH37" s="235"/>
      <c r="AI37" s="233"/>
      <c r="AJ37" s="233"/>
      <c r="AK37" s="233">
        <v>-12</v>
      </c>
      <c r="AL37" s="233"/>
      <c r="AM37" s="235">
        <f>SUM(AH37:AL37)</f>
        <v>-12</v>
      </c>
    </row>
    <row r="38" spans="1:39" ht="15" x14ac:dyDescent="0.3">
      <c r="A38" s="394" t="s">
        <v>864</v>
      </c>
      <c r="B38" s="233"/>
      <c r="C38" s="233"/>
      <c r="D38" s="233"/>
      <c r="E38" s="233"/>
      <c r="F38" s="233"/>
      <c r="G38" s="233"/>
      <c r="H38" s="233"/>
      <c r="I38" s="233"/>
      <c r="J38" s="233"/>
      <c r="K38" s="233"/>
      <c r="L38" s="233"/>
      <c r="M38" s="233">
        <f>SUM(B38:L38)</f>
        <v>0</v>
      </c>
      <c r="N38" s="386"/>
      <c r="O38" s="233"/>
      <c r="P38" s="233"/>
      <c r="Q38" s="233"/>
      <c r="R38" s="233"/>
      <c r="S38" s="233"/>
      <c r="T38" s="233"/>
      <c r="U38" s="419">
        <v>1.1000000000000001</v>
      </c>
      <c r="V38" s="234">
        <f>SUM(M38,O38:U38)</f>
        <v>1.1000000000000001</v>
      </c>
      <c r="W38" s="233">
        <v>0</v>
      </c>
      <c r="X38" s="234">
        <f t="shared" si="1"/>
        <v>1.1000000000000001</v>
      </c>
      <c r="Y38" s="341"/>
      <c r="Z38" s="246" t="s">
        <v>181</v>
      </c>
      <c r="AA38" s="233"/>
      <c r="AB38" s="233"/>
      <c r="AC38" s="233"/>
      <c r="AD38" s="233"/>
      <c r="AE38" s="233"/>
      <c r="AF38" s="233"/>
      <c r="AG38" s="233"/>
      <c r="AH38" s="235"/>
      <c r="AI38" s="233"/>
      <c r="AJ38" s="233"/>
      <c r="AK38" s="233"/>
      <c r="AL38" s="233">
        <v>1.1000000000000001</v>
      </c>
      <c r="AM38" s="235">
        <f>SUM(AH38:AL38)</f>
        <v>1.1000000000000001</v>
      </c>
    </row>
    <row r="39" spans="1:39" ht="15" x14ac:dyDescent="0.3">
      <c r="A39" s="395" t="s">
        <v>865</v>
      </c>
      <c r="B39" s="426">
        <f>SUM(B32,B36,B37:B38)</f>
        <v>493.4</v>
      </c>
      <c r="C39" s="426">
        <f t="shared" ref="C39:K39" si="18">SUM(C32,C36,C37:C38)</f>
        <v>4.7000000000000171</v>
      </c>
      <c r="D39" s="426">
        <f t="shared" si="18"/>
        <v>-26.6</v>
      </c>
      <c r="E39" s="426">
        <f>SUM(E32,E36,E37:E38)</f>
        <v>-3.5999999999999996</v>
      </c>
      <c r="F39" s="415">
        <f t="shared" si="18"/>
        <v>-120.29999999999997</v>
      </c>
      <c r="G39" s="430">
        <f t="shared" si="18"/>
        <v>-1.8</v>
      </c>
      <c r="H39" s="418">
        <f>SUM(H32,H36,H37:H38)</f>
        <v>-1.4</v>
      </c>
      <c r="I39" s="421">
        <f t="shared" si="18"/>
        <v>-15.100000000000001</v>
      </c>
      <c r="J39" s="421">
        <f t="shared" si="18"/>
        <v>-34.700000000000003</v>
      </c>
      <c r="K39" s="422">
        <f t="shared" si="18"/>
        <v>-113.5</v>
      </c>
      <c r="L39" s="238">
        <f>SUM(L32,L36,L37:L38)</f>
        <v>0</v>
      </c>
      <c r="M39" s="238">
        <f>SUM(M32,M36,M37:M38)</f>
        <v>181.09999999999997</v>
      </c>
      <c r="N39" s="386"/>
      <c r="O39" s="396">
        <f t="shared" ref="O39:U39" si="19">SUM(O32,O36,O37:O38)</f>
        <v>117</v>
      </c>
      <c r="P39" s="421">
        <f t="shared" si="19"/>
        <v>-67.899999999999991</v>
      </c>
      <c r="Q39" s="421">
        <f t="shared" si="19"/>
        <v>97.100000000000009</v>
      </c>
      <c r="R39" s="421">
        <f t="shared" si="19"/>
        <v>11</v>
      </c>
      <c r="S39" s="417">
        <f t="shared" si="19"/>
        <v>31.7</v>
      </c>
      <c r="T39" s="421">
        <f t="shared" si="19"/>
        <v>6.3000000000000007</v>
      </c>
      <c r="U39" s="238">
        <f t="shared" si="19"/>
        <v>-8.5</v>
      </c>
      <c r="V39" s="397">
        <f>SUM(V32,V36,V37:V38)</f>
        <v>367.80000000000007</v>
      </c>
      <c r="W39" s="238">
        <f>SUM(W32:W38)</f>
        <v>-37.700000000000003</v>
      </c>
      <c r="X39" s="396">
        <f t="shared" si="1"/>
        <v>330.10000000000008</v>
      </c>
      <c r="Y39" s="341"/>
      <c r="Z39" s="247" t="s">
        <v>820</v>
      </c>
      <c r="AA39" s="248">
        <f>AA32+AA36+AA37+AA38</f>
        <v>289.79999999999995</v>
      </c>
      <c r="AB39" s="248">
        <f t="shared" ref="AB39:AM39" si="20">AB32+AB36+AB37+AB38</f>
        <v>120.00000000000001</v>
      </c>
      <c r="AC39" s="248">
        <f t="shared" si="20"/>
        <v>74.699999999999989</v>
      </c>
      <c r="AD39" s="248">
        <f t="shared" si="20"/>
        <v>8.9</v>
      </c>
      <c r="AE39" s="248">
        <f t="shared" si="20"/>
        <v>-27.700000000000017</v>
      </c>
      <c r="AF39" s="248">
        <f t="shared" si="20"/>
        <v>2.2000000000000002</v>
      </c>
      <c r="AG39" s="248">
        <f t="shared" si="20"/>
        <v>0</v>
      </c>
      <c r="AH39" s="248">
        <f t="shared" si="20"/>
        <v>467.89999999999992</v>
      </c>
      <c r="AI39" s="248">
        <f t="shared" si="20"/>
        <v>-120.29999999999995</v>
      </c>
      <c r="AJ39" s="248">
        <f t="shared" si="20"/>
        <v>31.7</v>
      </c>
      <c r="AK39" s="248">
        <f t="shared" si="20"/>
        <v>-12</v>
      </c>
      <c r="AL39" s="248">
        <f t="shared" si="20"/>
        <v>0.50000000000000222</v>
      </c>
      <c r="AM39" s="248">
        <f t="shared" si="20"/>
        <v>367.79999999999995</v>
      </c>
    </row>
    <row r="40" spans="1:39" ht="15" x14ac:dyDescent="0.3">
      <c r="A40" s="341"/>
      <c r="B40" s="341"/>
      <c r="C40" s="398"/>
      <c r="D40" s="398"/>
      <c r="E40" s="398"/>
      <c r="F40" s="398"/>
      <c r="G40" s="341"/>
      <c r="H40" s="341"/>
      <c r="I40" s="341"/>
      <c r="J40" s="341"/>
      <c r="K40" s="341"/>
      <c r="L40" s="341"/>
      <c r="M40" s="341"/>
      <c r="N40" s="383"/>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c r="AM40" s="341"/>
    </row>
    <row r="41" spans="1:39" ht="15" x14ac:dyDescent="0.3">
      <c r="A41" s="341"/>
      <c r="B41" s="341"/>
      <c r="C41" s="398"/>
      <c r="D41" s="398"/>
      <c r="E41" s="398"/>
      <c r="F41" s="398"/>
      <c r="G41" s="341"/>
      <c r="H41" s="341"/>
      <c r="I41" s="341"/>
      <c r="J41" s="341"/>
      <c r="K41" s="341"/>
      <c r="L41" s="341"/>
      <c r="M41" s="341"/>
      <c r="N41" s="383"/>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row>
    <row r="42" spans="1:39" ht="15" x14ac:dyDescent="0.3">
      <c r="A42" s="341"/>
      <c r="B42" s="341"/>
      <c r="C42" s="427" t="s">
        <v>866</v>
      </c>
      <c r="D42" s="427"/>
      <c r="E42" s="427"/>
      <c r="F42" s="398"/>
      <c r="G42" s="341"/>
      <c r="H42" s="425">
        <f>SUM(B39:E39)</f>
        <v>467.9</v>
      </c>
      <c r="I42" s="341" t="s">
        <v>984</v>
      </c>
      <c r="J42" s="398"/>
      <c r="K42" s="341"/>
      <c r="L42" s="341"/>
      <c r="M42" s="341"/>
      <c r="N42" s="383"/>
      <c r="O42" s="341"/>
      <c r="P42" s="341"/>
      <c r="Q42" s="341"/>
      <c r="R42" s="341"/>
      <c r="S42" s="341"/>
      <c r="T42" s="341"/>
      <c r="U42" s="341"/>
      <c r="V42" s="428" t="s">
        <v>820</v>
      </c>
      <c r="W42" s="341"/>
      <c r="X42" s="428" t="s">
        <v>867</v>
      </c>
      <c r="Y42" s="341"/>
      <c r="Z42" s="341"/>
      <c r="AA42" s="341"/>
      <c r="AB42" s="341"/>
      <c r="AC42" s="341"/>
      <c r="AD42" s="341"/>
      <c r="AE42" s="341"/>
      <c r="AF42" s="341"/>
      <c r="AG42" s="341"/>
      <c r="AH42" s="341"/>
      <c r="AI42" s="341"/>
      <c r="AJ42" s="341"/>
      <c r="AK42" s="341"/>
      <c r="AL42" s="341"/>
      <c r="AM42" s="341"/>
    </row>
    <row r="43" spans="1:39" ht="15" x14ac:dyDescent="0.3">
      <c r="A43" s="341"/>
      <c r="B43" s="341"/>
      <c r="C43" s="399" t="s">
        <v>868</v>
      </c>
      <c r="D43" s="341"/>
      <c r="E43" s="249">
        <f>C39</f>
        <v>4.7000000000000171</v>
      </c>
      <c r="F43" s="398"/>
      <c r="G43" s="341"/>
      <c r="H43" s="414">
        <f>SUM(F39)</f>
        <v>-120.29999999999997</v>
      </c>
      <c r="I43" s="341" t="s">
        <v>985</v>
      </c>
      <c r="J43" s="398"/>
      <c r="K43" s="341"/>
      <c r="L43" s="341"/>
      <c r="M43" s="341"/>
      <c r="N43" s="341"/>
      <c r="O43" s="341"/>
      <c r="P43" s="341"/>
      <c r="Q43" s="341"/>
      <c r="R43" s="341" t="s">
        <v>869</v>
      </c>
      <c r="S43" s="341"/>
      <c r="T43" s="341"/>
      <c r="U43" s="341"/>
      <c r="V43" s="250">
        <f>V39</f>
        <v>367.80000000000007</v>
      </c>
      <c r="W43" s="400"/>
      <c r="X43" s="250">
        <f>X39</f>
        <v>330.10000000000008</v>
      </c>
      <c r="Y43" s="341"/>
      <c r="Z43" s="341"/>
      <c r="AA43" s="341"/>
      <c r="AB43" s="341"/>
      <c r="AC43" s="341"/>
      <c r="AD43" s="341"/>
      <c r="AE43" s="341"/>
      <c r="AF43" s="341"/>
      <c r="AG43" s="341"/>
      <c r="AH43" s="341"/>
      <c r="AI43" s="341"/>
      <c r="AJ43" s="341"/>
      <c r="AK43" s="341"/>
      <c r="AL43" s="341"/>
      <c r="AM43" s="341"/>
    </row>
    <row r="44" spans="1:39" ht="15" x14ac:dyDescent="0.3">
      <c r="A44" s="341"/>
      <c r="B44" s="341"/>
      <c r="C44" s="401" t="s">
        <v>807</v>
      </c>
      <c r="D44" s="341"/>
      <c r="E44" s="249">
        <f>D39</f>
        <v>-26.6</v>
      </c>
      <c r="F44" s="398"/>
      <c r="G44" s="341"/>
      <c r="H44" s="416">
        <f>S39</f>
        <v>31.7</v>
      </c>
      <c r="I44" s="341" t="s">
        <v>986</v>
      </c>
      <c r="J44" s="398"/>
      <c r="K44" s="341"/>
      <c r="L44" s="341"/>
      <c r="M44" s="341"/>
      <c r="N44" s="341"/>
      <c r="O44" s="341"/>
      <c r="P44" s="341"/>
      <c r="Q44" s="341"/>
      <c r="R44" s="341" t="s">
        <v>870</v>
      </c>
      <c r="S44" s="341"/>
      <c r="T44" s="341"/>
      <c r="U44" s="341"/>
      <c r="V44" s="250">
        <v>4811.3999999999996</v>
      </c>
      <c r="W44" s="400"/>
      <c r="X44" s="250">
        <v>4811.3999999999996</v>
      </c>
      <c r="Y44" s="341"/>
      <c r="Z44" s="341"/>
      <c r="AA44" s="341"/>
      <c r="AB44" s="341"/>
      <c r="AC44" s="341"/>
      <c r="AD44" s="341"/>
      <c r="AE44" s="341"/>
      <c r="AF44" s="341"/>
      <c r="AG44" s="341"/>
      <c r="AH44" s="341"/>
      <c r="AI44" s="341"/>
      <c r="AJ44" s="341"/>
      <c r="AK44" s="341"/>
      <c r="AL44" s="341"/>
      <c r="AM44" s="341"/>
    </row>
    <row r="45" spans="1:39" ht="15" x14ac:dyDescent="0.3">
      <c r="A45" s="341"/>
      <c r="B45" s="341"/>
      <c r="C45" s="402" t="s">
        <v>871</v>
      </c>
      <c r="D45" s="403"/>
      <c r="E45" s="251">
        <f>E39</f>
        <v>-3.5999999999999996</v>
      </c>
      <c r="F45" s="341"/>
      <c r="G45" s="341"/>
      <c r="H45" s="431">
        <f>G39+U37</f>
        <v>-12</v>
      </c>
      <c r="I45" s="341" t="s">
        <v>987</v>
      </c>
      <c r="J45" s="341"/>
      <c r="K45" s="341"/>
      <c r="L45" s="341"/>
      <c r="M45" s="341"/>
      <c r="N45" s="341"/>
      <c r="O45" s="341"/>
      <c r="P45" s="341"/>
      <c r="Q45" s="341"/>
      <c r="R45" s="341" t="s">
        <v>872</v>
      </c>
      <c r="S45" s="341"/>
      <c r="T45" s="341"/>
      <c r="U45" s="341"/>
      <c r="V45" s="252">
        <f>V43/V44*100+0.01</f>
        <v>7.6543446813817209</v>
      </c>
      <c r="W45" s="400"/>
      <c r="X45" s="252">
        <f>X43/X44*100+0.01</f>
        <v>6.8707889595543934</v>
      </c>
      <c r="Y45" s="341"/>
      <c r="Z45" s="341"/>
      <c r="AA45" s="341"/>
      <c r="AB45" s="341"/>
      <c r="AC45" s="341"/>
      <c r="AD45" s="341"/>
      <c r="AE45" s="341"/>
      <c r="AF45" s="341"/>
      <c r="AG45" s="341"/>
      <c r="AH45" s="341"/>
      <c r="AI45" s="341"/>
      <c r="AJ45" s="341"/>
      <c r="AK45" s="341"/>
      <c r="AL45" s="341"/>
      <c r="AM45" s="341"/>
    </row>
    <row r="46" spans="1:39" ht="15" x14ac:dyDescent="0.3">
      <c r="A46" s="341"/>
      <c r="B46" s="341"/>
      <c r="C46" s="399" t="s">
        <v>873</v>
      </c>
      <c r="D46" s="341"/>
      <c r="E46" s="249">
        <f>SUM(E43:E45)</f>
        <v>-25.499999999999986</v>
      </c>
      <c r="F46" s="341"/>
      <c r="G46" s="341"/>
      <c r="H46" s="420">
        <f>H39+O34+U38</f>
        <v>0.50000000000000022</v>
      </c>
      <c r="I46" s="341" t="s">
        <v>988</v>
      </c>
      <c r="J46" s="341"/>
      <c r="K46" s="341"/>
      <c r="L46" s="341"/>
      <c r="M46" s="341"/>
      <c r="N46" s="383"/>
      <c r="O46" s="341"/>
      <c r="P46" s="341"/>
      <c r="Q46" s="341"/>
      <c r="R46" s="341" t="s">
        <v>874</v>
      </c>
      <c r="S46" s="341"/>
      <c r="T46" s="341"/>
      <c r="U46" s="404" t="s">
        <v>875</v>
      </c>
      <c r="V46" s="252">
        <f>V45*0.7-0.01</f>
        <v>5.3480412769672041</v>
      </c>
      <c r="W46" s="405" t="s">
        <v>876</v>
      </c>
      <c r="X46" s="252">
        <v>5.35</v>
      </c>
      <c r="Y46" s="341"/>
      <c r="Z46" s="341"/>
      <c r="AA46" s="341"/>
      <c r="AB46" s="341"/>
      <c r="AC46" s="341"/>
      <c r="AD46" s="341"/>
      <c r="AE46" s="341"/>
      <c r="AF46" s="341"/>
      <c r="AG46" s="341"/>
      <c r="AH46" s="341"/>
      <c r="AI46" s="341"/>
      <c r="AJ46" s="341"/>
      <c r="AK46" s="341"/>
      <c r="AL46" s="341"/>
      <c r="AM46" s="341"/>
    </row>
    <row r="47" spans="1:39" ht="15" x14ac:dyDescent="0.3">
      <c r="A47" s="341"/>
      <c r="B47" s="341"/>
      <c r="C47" s="399" t="s">
        <v>877</v>
      </c>
      <c r="D47" s="341"/>
      <c r="E47" s="406">
        <f>-E14</f>
        <v>-2.2000000000000002</v>
      </c>
      <c r="F47" s="341"/>
      <c r="G47" s="341"/>
      <c r="H47" s="424">
        <f>ROUND(SUM(I39:K39,P39:R39,T39:T39,O32+O35+U25),1)</f>
        <v>0</v>
      </c>
      <c r="I47" s="341" t="s">
        <v>878</v>
      </c>
      <c r="J47" s="341"/>
      <c r="K47" s="341"/>
      <c r="L47" s="341"/>
      <c r="M47" s="341"/>
      <c r="N47" s="383"/>
      <c r="O47" s="341"/>
      <c r="P47" s="341"/>
      <c r="Q47" s="341"/>
      <c r="R47" s="341"/>
      <c r="S47" s="341"/>
      <c r="T47" s="341"/>
      <c r="U47" s="341"/>
      <c r="V47" s="341"/>
      <c r="W47" s="341"/>
      <c r="X47" s="341"/>
      <c r="Y47" s="253"/>
      <c r="Z47" s="253"/>
      <c r="AA47" s="253"/>
      <c r="AB47" s="253"/>
      <c r="AC47" s="253"/>
      <c r="AD47" s="253"/>
      <c r="AE47" s="253"/>
      <c r="AF47" s="253"/>
      <c r="AG47" s="253"/>
      <c r="AH47" s="253"/>
      <c r="AI47" s="253"/>
      <c r="AJ47" s="253"/>
      <c r="AK47" s="253"/>
      <c r="AL47" s="253"/>
      <c r="AM47" s="253"/>
    </row>
    <row r="48" spans="1:39" ht="15.75" thickBot="1" x14ac:dyDescent="0.35">
      <c r="A48" s="341"/>
      <c r="B48" s="341"/>
      <c r="C48" s="407" t="s">
        <v>879</v>
      </c>
      <c r="D48" s="408"/>
      <c r="E48" s="409">
        <f>SUM(E46:E47)</f>
        <v>-27.699999999999985</v>
      </c>
      <c r="F48" s="341"/>
      <c r="G48" s="341"/>
      <c r="H48" s="410">
        <f>SUM(H42:H47)</f>
        <v>367.8</v>
      </c>
      <c r="I48" s="341" t="s">
        <v>880</v>
      </c>
      <c r="J48" s="341"/>
      <c r="K48" s="341"/>
      <c r="L48" s="341"/>
      <c r="M48" s="341"/>
      <c r="N48" s="383"/>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1"/>
      <c r="AM48" s="341"/>
    </row>
    <row r="49" ht="13.5" thickTop="1" x14ac:dyDescent="0.2"/>
  </sheetData>
  <mergeCells count="3">
    <mergeCell ref="B5:M5"/>
    <mergeCell ref="O5:V5"/>
    <mergeCell ref="AA5:AM5"/>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8"/>
  <sheetViews>
    <sheetView topLeftCell="A43" workbookViewId="0">
      <selection activeCell="A61" sqref="A61"/>
    </sheetView>
  </sheetViews>
  <sheetFormatPr defaultRowHeight="15" x14ac:dyDescent="0.3"/>
  <cols>
    <col min="1" max="1" width="71.7109375" style="341" customWidth="1"/>
    <col min="2" max="2" width="24.85546875" style="344" bestFit="1" customWidth="1"/>
    <col min="3" max="3" width="17" style="343" customWidth="1"/>
    <col min="4" max="6" width="9.140625" style="332"/>
    <col min="7" max="7" width="14.7109375" style="332" bestFit="1" customWidth="1"/>
    <col min="8" max="16384" width="9.140625" style="332"/>
  </cols>
  <sheetData>
    <row r="2" spans="1:7" s="325" customFormat="1" ht="30" x14ac:dyDescent="0.3">
      <c r="A2" s="341"/>
      <c r="B2" s="326" t="s">
        <v>881</v>
      </c>
      <c r="C2" s="327" t="s">
        <v>882</v>
      </c>
      <c r="G2" s="328"/>
    </row>
    <row r="3" spans="1:7" x14ac:dyDescent="0.3">
      <c r="A3" s="329" t="s">
        <v>883</v>
      </c>
      <c r="B3" s="330">
        <v>1505</v>
      </c>
      <c r="C3" s="331">
        <v>66</v>
      </c>
      <c r="G3" s="333"/>
    </row>
    <row r="4" spans="1:7" x14ac:dyDescent="0.3">
      <c r="A4" s="329" t="s">
        <v>884</v>
      </c>
      <c r="B4" s="330">
        <v>121</v>
      </c>
      <c r="C4" s="331">
        <v>6</v>
      </c>
      <c r="G4" s="333"/>
    </row>
    <row r="5" spans="1:7" ht="30" x14ac:dyDescent="0.3">
      <c r="A5" s="329" t="s">
        <v>885</v>
      </c>
      <c r="B5" s="330">
        <v>172</v>
      </c>
      <c r="C5" s="331">
        <v>10.8</v>
      </c>
      <c r="G5" s="333"/>
    </row>
    <row r="6" spans="1:7" x14ac:dyDescent="0.3">
      <c r="A6" s="329" t="s">
        <v>886</v>
      </c>
      <c r="B6" s="330">
        <v>55</v>
      </c>
      <c r="C6" s="331">
        <v>7.2</v>
      </c>
      <c r="G6" s="333"/>
    </row>
    <row r="7" spans="1:7" x14ac:dyDescent="0.3">
      <c r="A7" s="329" t="s">
        <v>887</v>
      </c>
      <c r="B7" s="330">
        <v>126</v>
      </c>
      <c r="C7" s="331">
        <v>6.8</v>
      </c>
      <c r="G7" s="333"/>
    </row>
    <row r="8" spans="1:7" x14ac:dyDescent="0.3">
      <c r="A8" s="329" t="s">
        <v>888</v>
      </c>
      <c r="B8" s="330">
        <v>152</v>
      </c>
      <c r="C8" s="331">
        <v>10.199999999999999</v>
      </c>
      <c r="G8" s="333"/>
    </row>
    <row r="9" spans="1:7" x14ac:dyDescent="0.3">
      <c r="A9" s="329" t="s">
        <v>889</v>
      </c>
      <c r="B9" s="330">
        <v>133</v>
      </c>
      <c r="C9" s="331">
        <v>10</v>
      </c>
      <c r="G9" s="333"/>
    </row>
    <row r="10" spans="1:7" x14ac:dyDescent="0.3">
      <c r="A10" s="329" t="s">
        <v>890</v>
      </c>
      <c r="B10" s="330">
        <v>454</v>
      </c>
      <c r="C10" s="331">
        <v>10.199999999999999</v>
      </c>
      <c r="G10" s="333"/>
    </row>
    <row r="11" spans="1:7" x14ac:dyDescent="0.3">
      <c r="A11" s="329" t="s">
        <v>891</v>
      </c>
      <c r="B11" s="330">
        <v>88</v>
      </c>
      <c r="C11" s="331">
        <v>5.5</v>
      </c>
      <c r="G11" s="333"/>
    </row>
    <row r="12" spans="1:7" x14ac:dyDescent="0.3">
      <c r="A12" s="329" t="s">
        <v>892</v>
      </c>
      <c r="B12" s="330">
        <v>131</v>
      </c>
      <c r="C12" s="331">
        <v>14.5</v>
      </c>
      <c r="G12" s="333"/>
    </row>
    <row r="13" spans="1:7" x14ac:dyDescent="0.3">
      <c r="A13" s="329" t="s">
        <v>893</v>
      </c>
      <c r="B13" s="330">
        <v>109</v>
      </c>
      <c r="C13" s="331">
        <v>6</v>
      </c>
      <c r="G13" s="333"/>
    </row>
    <row r="14" spans="1:7" x14ac:dyDescent="0.3">
      <c r="A14" s="329" t="s">
        <v>894</v>
      </c>
      <c r="B14" s="330">
        <v>569</v>
      </c>
      <c r="C14" s="331">
        <v>15.7</v>
      </c>
      <c r="G14" s="333"/>
    </row>
    <row r="15" spans="1:7" x14ac:dyDescent="0.3">
      <c r="A15" s="329" t="s">
        <v>895</v>
      </c>
      <c r="B15" s="330">
        <v>122</v>
      </c>
      <c r="C15" s="331">
        <v>3</v>
      </c>
      <c r="G15" s="333"/>
    </row>
    <row r="16" spans="1:7" x14ac:dyDescent="0.3">
      <c r="A16" s="329" t="s">
        <v>896</v>
      </c>
      <c r="B16" s="330">
        <v>770</v>
      </c>
      <c r="C16" s="331">
        <v>12</v>
      </c>
      <c r="G16" s="333"/>
    </row>
    <row r="17" spans="1:7" x14ac:dyDescent="0.3">
      <c r="A17" s="329" t="s">
        <v>897</v>
      </c>
      <c r="B17" s="330">
        <v>192</v>
      </c>
      <c r="C17" s="331">
        <v>4</v>
      </c>
      <c r="G17" s="333"/>
    </row>
    <row r="18" spans="1:7" x14ac:dyDescent="0.3">
      <c r="A18" s="329" t="s">
        <v>898</v>
      </c>
      <c r="B18" s="330">
        <v>68</v>
      </c>
      <c r="C18" s="331">
        <v>2.8</v>
      </c>
      <c r="G18" s="333"/>
    </row>
    <row r="19" spans="1:7" x14ac:dyDescent="0.3">
      <c r="A19" s="329" t="s">
        <v>899</v>
      </c>
      <c r="B19" s="330">
        <v>197</v>
      </c>
      <c r="C19" s="331">
        <v>3.7</v>
      </c>
      <c r="G19" s="333"/>
    </row>
    <row r="20" spans="1:7" x14ac:dyDescent="0.3">
      <c r="A20" s="329" t="s">
        <v>900</v>
      </c>
      <c r="B20" s="330">
        <v>347</v>
      </c>
      <c r="C20" s="331">
        <v>10.8</v>
      </c>
      <c r="G20" s="333"/>
    </row>
    <row r="21" spans="1:7" x14ac:dyDescent="0.3">
      <c r="A21" s="329" t="s">
        <v>901</v>
      </c>
      <c r="B21" s="330">
        <v>300</v>
      </c>
      <c r="C21" s="331">
        <v>9.3000000000000007</v>
      </c>
      <c r="G21" s="333"/>
    </row>
    <row r="22" spans="1:7" x14ac:dyDescent="0.3">
      <c r="A22" s="329" t="s">
        <v>902</v>
      </c>
      <c r="B22" s="330">
        <v>1589</v>
      </c>
      <c r="C22" s="331">
        <v>59.1</v>
      </c>
      <c r="G22" s="333"/>
    </row>
    <row r="23" spans="1:7" ht="30" x14ac:dyDescent="0.3">
      <c r="A23" s="329" t="s">
        <v>903</v>
      </c>
      <c r="B23" s="330">
        <v>718</v>
      </c>
      <c r="C23" s="331">
        <v>19.399999999999999</v>
      </c>
      <c r="G23" s="333"/>
    </row>
    <row r="24" spans="1:7" x14ac:dyDescent="0.3">
      <c r="A24" s="329" t="s">
        <v>904</v>
      </c>
      <c r="B24" s="330">
        <v>157</v>
      </c>
      <c r="C24" s="331">
        <v>2.2000000000000002</v>
      </c>
      <c r="G24" s="333"/>
    </row>
    <row r="25" spans="1:7" x14ac:dyDescent="0.3">
      <c r="A25" s="329" t="s">
        <v>905</v>
      </c>
      <c r="B25" s="330">
        <v>131</v>
      </c>
      <c r="C25" s="331">
        <v>7.1</v>
      </c>
      <c r="G25" s="333"/>
    </row>
    <row r="26" spans="1:7" x14ac:dyDescent="0.3">
      <c r="A26" s="329" t="s">
        <v>906</v>
      </c>
      <c r="B26" s="330">
        <v>141</v>
      </c>
      <c r="C26" s="331">
        <v>5.3</v>
      </c>
      <c r="G26" s="333"/>
    </row>
    <row r="27" spans="1:7" x14ac:dyDescent="0.3">
      <c r="A27" s="329" t="s">
        <v>907</v>
      </c>
      <c r="B27" s="330">
        <v>248</v>
      </c>
      <c r="C27" s="331">
        <v>8.6999999999999993</v>
      </c>
      <c r="G27" s="333"/>
    </row>
    <row r="28" spans="1:7" x14ac:dyDescent="0.3">
      <c r="A28" s="329" t="s">
        <v>908</v>
      </c>
      <c r="B28" s="330">
        <v>83</v>
      </c>
      <c r="C28" s="331">
        <v>4</v>
      </c>
      <c r="G28" s="333"/>
    </row>
    <row r="29" spans="1:7" x14ac:dyDescent="0.3">
      <c r="A29" s="329" t="s">
        <v>909</v>
      </c>
      <c r="B29" s="330">
        <v>53</v>
      </c>
      <c r="C29" s="331">
        <v>2</v>
      </c>
      <c r="G29" s="333"/>
    </row>
    <row r="30" spans="1:7" x14ac:dyDescent="0.3">
      <c r="A30" s="329" t="s">
        <v>910</v>
      </c>
      <c r="B30" s="330">
        <v>47</v>
      </c>
      <c r="C30" s="331">
        <v>3.8</v>
      </c>
      <c r="G30" s="333"/>
    </row>
    <row r="31" spans="1:7" x14ac:dyDescent="0.3">
      <c r="A31" s="329" t="s">
        <v>911</v>
      </c>
      <c r="B31" s="330">
        <v>177</v>
      </c>
      <c r="C31" s="331">
        <v>7.4</v>
      </c>
      <c r="G31" s="333"/>
    </row>
    <row r="32" spans="1:7" x14ac:dyDescent="0.3">
      <c r="A32" s="329" t="s">
        <v>912</v>
      </c>
      <c r="B32" s="330">
        <v>101</v>
      </c>
      <c r="C32" s="331">
        <v>6.5</v>
      </c>
      <c r="G32" s="333"/>
    </row>
    <row r="33" spans="1:7" x14ac:dyDescent="0.3">
      <c r="A33" s="329" t="s">
        <v>913</v>
      </c>
      <c r="B33" s="330">
        <v>209</v>
      </c>
      <c r="C33" s="331">
        <v>9.3000000000000007</v>
      </c>
      <c r="G33" s="333"/>
    </row>
    <row r="34" spans="1:7" x14ac:dyDescent="0.3">
      <c r="A34" s="329" t="s">
        <v>914</v>
      </c>
      <c r="B34" s="330">
        <v>307</v>
      </c>
      <c r="C34" s="331">
        <v>23.3</v>
      </c>
      <c r="G34" s="333"/>
    </row>
    <row r="35" spans="1:7" x14ac:dyDescent="0.3">
      <c r="A35" s="329" t="s">
        <v>915</v>
      </c>
      <c r="B35" s="330">
        <v>287</v>
      </c>
      <c r="C35" s="331">
        <v>12.9</v>
      </c>
      <c r="G35" s="333"/>
    </row>
    <row r="36" spans="1:7" x14ac:dyDescent="0.3">
      <c r="A36" s="329" t="s">
        <v>916</v>
      </c>
      <c r="B36" s="330">
        <v>73</v>
      </c>
      <c r="C36" s="331">
        <v>4.0999999999999996</v>
      </c>
      <c r="G36" s="333"/>
    </row>
    <row r="37" spans="1:7" x14ac:dyDescent="0.3">
      <c r="A37" s="329" t="s">
        <v>917</v>
      </c>
      <c r="B37" s="330">
        <v>56</v>
      </c>
      <c r="C37" s="331">
        <v>3.4</v>
      </c>
      <c r="G37" s="333"/>
    </row>
    <row r="38" spans="1:7" x14ac:dyDescent="0.3">
      <c r="A38" s="329" t="s">
        <v>918</v>
      </c>
      <c r="B38" s="330">
        <v>230</v>
      </c>
      <c r="C38" s="331">
        <v>12.5</v>
      </c>
      <c r="G38" s="333"/>
    </row>
    <row r="39" spans="1:7" x14ac:dyDescent="0.3">
      <c r="A39" s="329" t="s">
        <v>919</v>
      </c>
      <c r="B39" s="330">
        <v>74</v>
      </c>
      <c r="C39" s="331">
        <v>3.9</v>
      </c>
      <c r="G39" s="333"/>
    </row>
    <row r="40" spans="1:7" ht="30" x14ac:dyDescent="0.3">
      <c r="A40" s="329" t="s">
        <v>920</v>
      </c>
      <c r="B40" s="330">
        <v>243</v>
      </c>
      <c r="C40" s="331">
        <v>14</v>
      </c>
      <c r="G40" s="333"/>
    </row>
    <row r="41" spans="1:7" x14ac:dyDescent="0.3">
      <c r="A41" s="329" t="s">
        <v>921</v>
      </c>
      <c r="B41" s="330">
        <v>122</v>
      </c>
      <c r="C41" s="331">
        <v>6.8</v>
      </c>
      <c r="G41" s="333"/>
    </row>
    <row r="42" spans="1:7" x14ac:dyDescent="0.3">
      <c r="A42" s="329" t="s">
        <v>922</v>
      </c>
      <c r="B42" s="330">
        <v>321</v>
      </c>
      <c r="C42" s="331">
        <v>15.8</v>
      </c>
      <c r="G42" s="333"/>
    </row>
    <row r="43" spans="1:7" x14ac:dyDescent="0.3">
      <c r="A43" s="329" t="s">
        <v>923</v>
      </c>
      <c r="B43" s="330">
        <v>185</v>
      </c>
      <c r="C43" s="331">
        <v>8.4</v>
      </c>
      <c r="G43" s="333"/>
    </row>
    <row r="44" spans="1:7" ht="30" x14ac:dyDescent="0.3">
      <c r="A44" s="329" t="s">
        <v>924</v>
      </c>
      <c r="B44" s="330">
        <v>440</v>
      </c>
      <c r="C44" s="331">
        <v>41.6</v>
      </c>
      <c r="G44" s="333"/>
    </row>
    <row r="45" spans="1:7" x14ac:dyDescent="0.3">
      <c r="A45" s="329" t="s">
        <v>925</v>
      </c>
      <c r="B45" s="330">
        <v>51</v>
      </c>
      <c r="C45" s="331">
        <v>4.9000000000000004</v>
      </c>
      <c r="G45" s="333"/>
    </row>
    <row r="46" spans="1:7" x14ac:dyDescent="0.3">
      <c r="A46" s="329" t="s">
        <v>926</v>
      </c>
      <c r="B46" s="330">
        <v>104</v>
      </c>
      <c r="C46" s="331">
        <v>24</v>
      </c>
      <c r="G46" s="333"/>
    </row>
    <row r="47" spans="1:7" x14ac:dyDescent="0.3">
      <c r="A47" s="329" t="s">
        <v>927</v>
      </c>
      <c r="B47" s="330">
        <v>503</v>
      </c>
      <c r="C47" s="331">
        <v>32.9</v>
      </c>
      <c r="G47" s="333"/>
    </row>
    <row r="48" spans="1:7" x14ac:dyDescent="0.3">
      <c r="A48" s="329" t="s">
        <v>928</v>
      </c>
      <c r="B48" s="330">
        <v>116</v>
      </c>
      <c r="C48" s="331">
        <v>4.8</v>
      </c>
      <c r="G48" s="333"/>
    </row>
    <row r="49" spans="1:7" ht="30" x14ac:dyDescent="0.3">
      <c r="A49" s="329" t="s">
        <v>929</v>
      </c>
      <c r="B49" s="330">
        <v>1275</v>
      </c>
      <c r="C49" s="331">
        <v>58.6</v>
      </c>
      <c r="G49" s="333"/>
    </row>
    <row r="50" spans="1:7" x14ac:dyDescent="0.3">
      <c r="A50" s="329" t="s">
        <v>930</v>
      </c>
      <c r="B50" s="330">
        <v>55</v>
      </c>
      <c r="C50" s="331">
        <v>2.9</v>
      </c>
      <c r="G50" s="333"/>
    </row>
    <row r="51" spans="1:7" x14ac:dyDescent="0.3">
      <c r="A51" s="329" t="s">
        <v>931</v>
      </c>
      <c r="B51" s="330">
        <v>381</v>
      </c>
      <c r="C51" s="331">
        <v>14.2</v>
      </c>
      <c r="G51" s="333"/>
    </row>
    <row r="52" spans="1:7" x14ac:dyDescent="0.3">
      <c r="A52" s="329" t="s">
        <v>932</v>
      </c>
      <c r="B52" s="330">
        <v>253</v>
      </c>
      <c r="C52" s="331">
        <v>8.3000000000000007</v>
      </c>
      <c r="G52" s="333"/>
    </row>
    <row r="53" spans="1:7" x14ac:dyDescent="0.3">
      <c r="A53" s="329" t="s">
        <v>933</v>
      </c>
      <c r="B53" s="330">
        <v>89</v>
      </c>
      <c r="C53" s="331">
        <v>6.5</v>
      </c>
      <c r="G53" s="333"/>
    </row>
    <row r="54" spans="1:7" x14ac:dyDescent="0.3">
      <c r="A54" s="329" t="s">
        <v>934</v>
      </c>
      <c r="B54" s="330">
        <v>163</v>
      </c>
      <c r="C54" s="331">
        <v>6.3</v>
      </c>
      <c r="G54" s="333"/>
    </row>
    <row r="55" spans="1:7" x14ac:dyDescent="0.3">
      <c r="A55" s="329" t="s">
        <v>935</v>
      </c>
      <c r="B55" s="330">
        <v>100</v>
      </c>
      <c r="C55" s="331">
        <v>5.3</v>
      </c>
      <c r="G55" s="333"/>
    </row>
    <row r="56" spans="1:7" x14ac:dyDescent="0.3">
      <c r="A56" s="329" t="s">
        <v>936</v>
      </c>
      <c r="B56" s="330">
        <v>145</v>
      </c>
      <c r="C56" s="331">
        <v>6.1</v>
      </c>
      <c r="G56" s="333"/>
    </row>
    <row r="57" spans="1:7" x14ac:dyDescent="0.3">
      <c r="A57" s="329" t="s">
        <v>937</v>
      </c>
      <c r="B57" s="330">
        <v>122</v>
      </c>
      <c r="C57" s="331">
        <v>5.4</v>
      </c>
      <c r="G57" s="333"/>
    </row>
    <row r="58" spans="1:7" x14ac:dyDescent="0.3">
      <c r="A58" s="329" t="s">
        <v>938</v>
      </c>
      <c r="B58" s="330">
        <v>278</v>
      </c>
      <c r="C58" s="331">
        <v>11.8</v>
      </c>
      <c r="G58" s="333"/>
    </row>
    <row r="59" spans="1:7" x14ac:dyDescent="0.3">
      <c r="A59" s="329" t="s">
        <v>939</v>
      </c>
      <c r="B59" s="330">
        <v>134</v>
      </c>
      <c r="C59" s="331">
        <v>9.3000000000000007</v>
      </c>
      <c r="G59" s="333"/>
    </row>
    <row r="60" spans="1:7" x14ac:dyDescent="0.3">
      <c r="A60" s="329" t="s">
        <v>940</v>
      </c>
      <c r="B60" s="330">
        <v>275</v>
      </c>
      <c r="C60" s="331">
        <v>8.9</v>
      </c>
      <c r="G60" s="333"/>
    </row>
    <row r="61" spans="1:7" ht="15.75" x14ac:dyDescent="0.3">
      <c r="A61" s="329" t="s">
        <v>941</v>
      </c>
      <c r="B61" s="330">
        <v>416</v>
      </c>
      <c r="C61" s="331">
        <v>16.100000000000001</v>
      </c>
      <c r="F61" s="334"/>
      <c r="G61" s="333"/>
    </row>
    <row r="62" spans="1:7" x14ac:dyDescent="0.3">
      <c r="A62" s="329" t="s">
        <v>942</v>
      </c>
      <c r="B62" s="330">
        <v>210</v>
      </c>
      <c r="C62" s="331">
        <v>13</v>
      </c>
      <c r="G62" s="333"/>
    </row>
    <row r="63" spans="1:7" x14ac:dyDescent="0.3">
      <c r="A63" s="329" t="s">
        <v>943</v>
      </c>
      <c r="B63" s="330">
        <v>288</v>
      </c>
      <c r="C63" s="331">
        <v>14</v>
      </c>
      <c r="G63" s="333"/>
    </row>
    <row r="64" spans="1:7" x14ac:dyDescent="0.3">
      <c r="A64" s="329" t="s">
        <v>944</v>
      </c>
      <c r="B64" s="330"/>
      <c r="C64" s="331">
        <v>0.5</v>
      </c>
      <c r="G64" s="333"/>
    </row>
    <row r="65" spans="1:7" x14ac:dyDescent="0.3">
      <c r="A65" s="329" t="s">
        <v>945</v>
      </c>
      <c r="B65" s="330"/>
      <c r="C65" s="331">
        <v>0.4</v>
      </c>
      <c r="G65" s="333"/>
    </row>
    <row r="66" spans="1:7" x14ac:dyDescent="0.3">
      <c r="A66" s="329" t="s">
        <v>946</v>
      </c>
      <c r="B66" s="330"/>
      <c r="C66" s="331">
        <v>0.4</v>
      </c>
      <c r="G66" s="333"/>
    </row>
    <row r="67" spans="1:7" x14ac:dyDescent="0.3">
      <c r="A67" s="335" t="s">
        <v>947</v>
      </c>
      <c r="B67" s="336">
        <v>59</v>
      </c>
      <c r="C67" s="337">
        <v>2.5</v>
      </c>
      <c r="G67" s="333"/>
    </row>
    <row r="68" spans="1:7" ht="15.75" thickBot="1" x14ac:dyDescent="0.35">
      <c r="A68" s="338" t="s">
        <v>786</v>
      </c>
      <c r="B68" s="339">
        <v>16620</v>
      </c>
      <c r="C68" s="340">
        <v>753.09999999999968</v>
      </c>
      <c r="G68" s="333"/>
    </row>
    <row r="69" spans="1:7" ht="15.75" thickTop="1" x14ac:dyDescent="0.3">
      <c r="B69" s="342"/>
      <c r="G69" s="333"/>
    </row>
    <row r="70" spans="1:7" x14ac:dyDescent="0.3">
      <c r="G70" s="333"/>
    </row>
    <row r="71" spans="1:7" x14ac:dyDescent="0.3">
      <c r="C71" s="345"/>
      <c r="D71" s="346"/>
      <c r="G71" s="333"/>
    </row>
    <row r="72" spans="1:7" x14ac:dyDescent="0.3">
      <c r="D72" s="347"/>
      <c r="G72" s="333"/>
    </row>
    <row r="73" spans="1:7" x14ac:dyDescent="0.3">
      <c r="D73" s="347"/>
      <c r="G73" s="333"/>
    </row>
    <row r="74" spans="1:7" x14ac:dyDescent="0.3">
      <c r="D74" s="347"/>
      <c r="G74" s="333"/>
    </row>
    <row r="75" spans="1:7" x14ac:dyDescent="0.3">
      <c r="D75" s="347"/>
      <c r="G75" s="333"/>
    </row>
    <row r="76" spans="1:7" x14ac:dyDescent="0.3">
      <c r="D76" s="347"/>
      <c r="G76" s="333"/>
    </row>
    <row r="77" spans="1:7" x14ac:dyDescent="0.3">
      <c r="D77" s="348"/>
      <c r="G77" s="333"/>
    </row>
    <row r="78" spans="1:7" x14ac:dyDescent="0.3">
      <c r="D78" s="348"/>
      <c r="G78" s="333"/>
    </row>
    <row r="79" spans="1:7" x14ac:dyDescent="0.3">
      <c r="D79" s="348"/>
      <c r="G79" s="333"/>
    </row>
    <row r="80" spans="1:7" x14ac:dyDescent="0.3">
      <c r="D80" s="347"/>
      <c r="G80" s="333"/>
    </row>
    <row r="81" spans="1:7" x14ac:dyDescent="0.3">
      <c r="D81" s="347"/>
      <c r="G81" s="333"/>
    </row>
    <row r="82" spans="1:7" x14ac:dyDescent="0.3">
      <c r="D82" s="347"/>
      <c r="G82" s="333"/>
    </row>
    <row r="83" spans="1:7" x14ac:dyDescent="0.3">
      <c r="A83" s="349"/>
      <c r="D83" s="347"/>
      <c r="G83" s="333"/>
    </row>
    <row r="84" spans="1:7" x14ac:dyDescent="0.3">
      <c r="A84" s="349"/>
      <c r="D84" s="347"/>
      <c r="G84" s="333"/>
    </row>
    <row r="85" spans="1:7" x14ac:dyDescent="0.3">
      <c r="A85" s="349"/>
      <c r="D85" s="347"/>
      <c r="G85" s="333"/>
    </row>
    <row r="86" spans="1:7" x14ac:dyDescent="0.3">
      <c r="D86" s="347"/>
      <c r="G86" s="333"/>
    </row>
    <row r="87" spans="1:7" x14ac:dyDescent="0.3">
      <c r="D87" s="348"/>
      <c r="G87" s="333"/>
    </row>
    <row r="88" spans="1:7" x14ac:dyDescent="0.3">
      <c r="D88" s="348"/>
      <c r="G88" s="333"/>
    </row>
    <row r="89" spans="1:7" x14ac:dyDescent="0.3">
      <c r="D89" s="348"/>
      <c r="G89" s="333"/>
    </row>
    <row r="90" spans="1:7" x14ac:dyDescent="0.3">
      <c r="D90" s="348"/>
      <c r="G90" s="333"/>
    </row>
    <row r="91" spans="1:7" x14ac:dyDescent="0.3">
      <c r="G91" s="333"/>
    </row>
    <row r="92" spans="1:7" x14ac:dyDescent="0.3">
      <c r="G92" s="333"/>
    </row>
    <row r="93" spans="1:7" x14ac:dyDescent="0.3">
      <c r="G93" s="333"/>
    </row>
    <row r="94" spans="1:7" x14ac:dyDescent="0.3">
      <c r="G94" s="333"/>
    </row>
    <row r="95" spans="1:7" x14ac:dyDescent="0.3">
      <c r="G95" s="333"/>
    </row>
    <row r="96" spans="1:7" x14ac:dyDescent="0.3">
      <c r="G96" s="333"/>
    </row>
    <row r="97" spans="1:7" x14ac:dyDescent="0.3">
      <c r="A97" s="332"/>
      <c r="B97" s="332"/>
      <c r="C97" s="332"/>
      <c r="G97" s="333"/>
    </row>
    <row r="98" spans="1:7" x14ac:dyDescent="0.3">
      <c r="A98" s="332"/>
      <c r="B98" s="332"/>
      <c r="C98" s="332"/>
      <c r="G98" s="333"/>
    </row>
    <row r="99" spans="1:7" x14ac:dyDescent="0.3">
      <c r="A99" s="332"/>
      <c r="B99" s="332"/>
      <c r="C99" s="332"/>
      <c r="G99" s="333"/>
    </row>
    <row r="100" spans="1:7" x14ac:dyDescent="0.3">
      <c r="A100" s="332"/>
      <c r="B100" s="332"/>
      <c r="C100" s="332"/>
      <c r="G100" s="333"/>
    </row>
    <row r="101" spans="1:7" x14ac:dyDescent="0.3">
      <c r="A101" s="332"/>
      <c r="B101" s="332"/>
      <c r="C101" s="332"/>
      <c r="G101" s="333"/>
    </row>
    <row r="102" spans="1:7" x14ac:dyDescent="0.3">
      <c r="A102" s="332"/>
      <c r="B102" s="332"/>
      <c r="C102" s="332"/>
      <c r="G102" s="333"/>
    </row>
    <row r="103" spans="1:7" x14ac:dyDescent="0.3">
      <c r="A103" s="332"/>
      <c r="B103" s="332"/>
      <c r="C103" s="332"/>
      <c r="G103" s="333"/>
    </row>
    <row r="104" spans="1:7" x14ac:dyDescent="0.3">
      <c r="A104" s="332"/>
      <c r="B104" s="332"/>
      <c r="C104" s="332"/>
      <c r="G104" s="333"/>
    </row>
    <row r="105" spans="1:7" x14ac:dyDescent="0.3">
      <c r="A105" s="332"/>
      <c r="B105" s="332"/>
      <c r="C105" s="332"/>
      <c r="G105" s="333"/>
    </row>
    <row r="106" spans="1:7" ht="15.75" x14ac:dyDescent="0.3">
      <c r="A106" s="332"/>
      <c r="B106" s="332"/>
      <c r="C106" s="332"/>
      <c r="F106" s="334"/>
      <c r="G106" s="333"/>
    </row>
    <row r="107" spans="1:7" x14ac:dyDescent="0.3">
      <c r="A107" s="332"/>
      <c r="B107" s="332"/>
      <c r="C107" s="332"/>
      <c r="G107" s="333"/>
    </row>
    <row r="108" spans="1:7" x14ac:dyDescent="0.3">
      <c r="A108" s="332"/>
      <c r="B108" s="332"/>
      <c r="C108" s="332"/>
      <c r="G108" s="333"/>
    </row>
    <row r="109" spans="1:7" x14ac:dyDescent="0.3">
      <c r="A109" s="332"/>
      <c r="B109" s="332"/>
      <c r="C109" s="332"/>
      <c r="G109" s="333"/>
    </row>
    <row r="110" spans="1:7" ht="15.75" x14ac:dyDescent="0.3">
      <c r="A110" s="332"/>
      <c r="B110" s="332"/>
      <c r="C110" s="332"/>
      <c r="F110" s="334"/>
      <c r="G110" s="333"/>
    </row>
    <row r="111" spans="1:7" x14ac:dyDescent="0.3">
      <c r="A111" s="332"/>
      <c r="B111" s="332"/>
      <c r="C111" s="332"/>
      <c r="G111" s="333"/>
    </row>
    <row r="113" spans="1:7" ht="15.75" x14ac:dyDescent="0.3">
      <c r="A113" s="332"/>
      <c r="B113" s="332"/>
      <c r="C113" s="332"/>
      <c r="E113" s="350"/>
      <c r="F113" s="334"/>
      <c r="G113" s="351"/>
    </row>
    <row r="115" spans="1:7" ht="15.75" x14ac:dyDescent="0.3">
      <c r="A115" s="332"/>
      <c r="B115" s="332"/>
      <c r="C115" s="332"/>
      <c r="E115" s="350"/>
      <c r="F115" s="334"/>
      <c r="G115" s="352"/>
    </row>
    <row r="116" spans="1:7" ht="15.75" x14ac:dyDescent="0.3">
      <c r="A116" s="332"/>
      <c r="B116" s="332"/>
      <c r="C116" s="332"/>
      <c r="E116" s="350"/>
      <c r="F116" s="334"/>
      <c r="G116" s="352"/>
    </row>
    <row r="117" spans="1:7" ht="15.75" x14ac:dyDescent="0.3">
      <c r="A117" s="332"/>
      <c r="B117" s="332"/>
      <c r="C117" s="332"/>
      <c r="E117" s="350"/>
      <c r="F117" s="334"/>
      <c r="G117" s="352"/>
    </row>
    <row r="118" spans="1:7" ht="15.75" x14ac:dyDescent="0.3">
      <c r="A118" s="332"/>
      <c r="B118" s="332"/>
      <c r="C118" s="332"/>
      <c r="E118" s="350"/>
      <c r="F118" s="334"/>
      <c r="G118" s="35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Synopsis June 2012</vt:lpstr>
      <vt:lpstr>map data 2012</vt:lpstr>
      <vt:lpstr>REC Op EBIT to FFO</vt:lpstr>
      <vt:lpstr>US central portfolio sold asset</vt:lpstr>
    </vt:vector>
  </TitlesOfParts>
  <Company>DEXUS Property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r2d2</cp:lastModifiedBy>
  <dcterms:created xsi:type="dcterms:W3CDTF">2012-08-13T09:05:58Z</dcterms:created>
  <dcterms:modified xsi:type="dcterms:W3CDTF">2016-07-05T23:51:30Z</dcterms:modified>
</cp:coreProperties>
</file>